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Русецкая\"/>
    </mc:Choice>
  </mc:AlternateContent>
  <xr:revisionPtr revIDLastSave="0" documentId="13_ncr:1_{AB32DD17-FF51-4F26-9FFA-1288B4B756A5}" xr6:coauthVersionLast="47" xr6:coauthVersionMax="47" xr10:uidLastSave="{00000000-0000-0000-0000-000000000000}"/>
  <bookViews>
    <workbookView xWindow="-120" yWindow="-120" windowWidth="29040" windowHeight="15840" tabRatio="411" activeTab="3" xr2:uid="{00000000-000D-0000-FFFF-FFFF00000000}"/>
  </bookViews>
  <sheets>
    <sheet name="ГАЗ" sheetId="6" r:id="rId1"/>
    <sheet name="тепло" sheetId="5" r:id="rId2"/>
    <sheet name="вода" sheetId="1" r:id="rId3"/>
    <sheet name="КПТ" sheetId="7" r:id="rId4"/>
  </sheets>
  <definedNames>
    <definedName name="_xlnm.Print_Area" localSheetId="0">ГАЗ!$A$1:$BV$29</definedName>
    <definedName name="_xlnm.Print_Area" localSheetId="1">тепло!$A$1:$BV$62</definedName>
  </definedNames>
  <calcPr calcId="191029"/>
</workbook>
</file>

<file path=xl/calcChain.xml><?xml version="1.0" encoding="utf-8"?>
<calcChain xmlns="http://schemas.openxmlformats.org/spreadsheetml/2006/main">
  <c r="EA22" i="7" l="1"/>
  <c r="DM22" i="7"/>
  <c r="DL22" i="7"/>
  <c r="DJ22" i="7"/>
  <c r="DI22" i="7"/>
  <c r="DA22" i="7"/>
  <c r="CZ22" i="7"/>
  <c r="CX22" i="7"/>
  <c r="CW22" i="7"/>
  <c r="CO22" i="7"/>
  <c r="CN22" i="7"/>
  <c r="CL22" i="7"/>
  <c r="CK22" i="7"/>
  <c r="CH22" i="7"/>
  <c r="CF22" i="7"/>
  <c r="CE22" i="7"/>
  <c r="CC22" i="7"/>
  <c r="CB22" i="7"/>
  <c r="BT22" i="7"/>
  <c r="BS22" i="7"/>
  <c r="BQ22" i="7"/>
  <c r="BP22" i="7"/>
  <c r="BM22" i="7"/>
  <c r="BK22" i="7"/>
  <c r="BJ22" i="7"/>
  <c r="BH22" i="7"/>
  <c r="BG22" i="7"/>
  <c r="AY22" i="7"/>
  <c r="BD22" i="7" s="1"/>
  <c r="AX22" i="7"/>
  <c r="AV22" i="7"/>
  <c r="AU22" i="7"/>
  <c r="AR22" i="7"/>
  <c r="AD22" i="7"/>
  <c r="AC22" i="7"/>
  <c r="AA22" i="7"/>
  <c r="Z22" i="7"/>
  <c r="R22" i="7"/>
  <c r="Q22" i="7"/>
  <c r="O22" i="7"/>
  <c r="N22" i="7"/>
  <c r="F22" i="7"/>
  <c r="E22" i="7"/>
  <c r="C22" i="7"/>
  <c r="B22" i="7"/>
  <c r="DY21" i="7"/>
  <c r="DX21" i="7"/>
  <c r="DV21" i="7"/>
  <c r="DU21" i="7"/>
  <c r="DW21" i="7" s="1"/>
  <c r="DR21" i="7"/>
  <c r="DQ21" i="7"/>
  <c r="DP21" i="7"/>
  <c r="DO21" i="7"/>
  <c r="DN21" i="7"/>
  <c r="DS21" i="7" s="1"/>
  <c r="DK21" i="7"/>
  <c r="DF21" i="7"/>
  <c r="DE21" i="7"/>
  <c r="DD21" i="7"/>
  <c r="DC21" i="7"/>
  <c r="DB21" i="7"/>
  <c r="CY21" i="7"/>
  <c r="CT21" i="7"/>
  <c r="CS21" i="7"/>
  <c r="CR21" i="7"/>
  <c r="CQ21" i="7"/>
  <c r="CP21" i="7"/>
  <c r="CU21" i="7" s="1"/>
  <c r="CM21" i="7"/>
  <c r="CG21" i="7"/>
  <c r="CI21" i="7" s="1"/>
  <c r="CD21" i="7"/>
  <c r="BX21" i="7"/>
  <c r="BV21" i="7"/>
  <c r="BU21" i="7"/>
  <c r="BR21" i="7"/>
  <c r="BL21" i="7"/>
  <c r="BN21" i="7" s="1"/>
  <c r="BI21" i="7"/>
  <c r="BD21" i="7"/>
  <c r="BC21" i="7"/>
  <c r="BB21" i="7"/>
  <c r="BA21" i="7"/>
  <c r="AZ21" i="7"/>
  <c r="AW21" i="7"/>
  <c r="AP21" i="7"/>
  <c r="AO21" i="7"/>
  <c r="AM21" i="7"/>
  <c r="AL21" i="7"/>
  <c r="AN21" i="7" s="1"/>
  <c r="AI21" i="7"/>
  <c r="AH21" i="7"/>
  <c r="AG21" i="7"/>
  <c r="AF21" i="7"/>
  <c r="AE21" i="7"/>
  <c r="AJ21" i="7" s="1"/>
  <c r="AB21" i="7"/>
  <c r="W21" i="7"/>
  <c r="V21" i="7"/>
  <c r="U21" i="7"/>
  <c r="T21" i="7"/>
  <c r="S21" i="7"/>
  <c r="P21" i="7"/>
  <c r="K21" i="7"/>
  <c r="J21" i="7"/>
  <c r="I21" i="7"/>
  <c r="H21" i="7"/>
  <c r="G21" i="7"/>
  <c r="L21" i="7" s="1"/>
  <c r="D21" i="7"/>
  <c r="DY20" i="7"/>
  <c r="DX20" i="7"/>
  <c r="DZ20" i="7" s="1"/>
  <c r="DV20" i="7"/>
  <c r="DU20" i="7"/>
  <c r="DR20" i="7"/>
  <c r="DQ20" i="7"/>
  <c r="DP20" i="7"/>
  <c r="DO20" i="7"/>
  <c r="DN20" i="7"/>
  <c r="DK20" i="7"/>
  <c r="DF20" i="7"/>
  <c r="DE20" i="7"/>
  <c r="DD20" i="7"/>
  <c r="DC20" i="7"/>
  <c r="DB20" i="7"/>
  <c r="DG20" i="7" s="1"/>
  <c r="CY20" i="7"/>
  <c r="CT20" i="7"/>
  <c r="CS20" i="7"/>
  <c r="CR20" i="7"/>
  <c r="CQ20" i="7"/>
  <c r="CP20" i="7"/>
  <c r="CM20" i="7"/>
  <c r="CI20" i="7"/>
  <c r="CG20" i="7"/>
  <c r="CD20" i="7"/>
  <c r="BX20" i="7"/>
  <c r="BV20" i="7"/>
  <c r="BU20" i="7"/>
  <c r="BR20" i="7"/>
  <c r="BL20" i="7"/>
  <c r="BN20" i="7" s="1"/>
  <c r="BI20" i="7"/>
  <c r="BD20" i="7"/>
  <c r="BC20" i="7"/>
  <c r="BB20" i="7"/>
  <c r="BA20" i="7"/>
  <c r="AZ20" i="7"/>
  <c r="AW20" i="7"/>
  <c r="AP20" i="7"/>
  <c r="AO20" i="7"/>
  <c r="AM20" i="7"/>
  <c r="AL20" i="7"/>
  <c r="AN20" i="7" s="1"/>
  <c r="AI20" i="7"/>
  <c r="AH20" i="7"/>
  <c r="AG20" i="7"/>
  <c r="AF20" i="7"/>
  <c r="AE20" i="7"/>
  <c r="AJ20" i="7" s="1"/>
  <c r="AB20" i="7"/>
  <c r="W20" i="7"/>
  <c r="V20" i="7"/>
  <c r="U20" i="7"/>
  <c r="T20" i="7"/>
  <c r="S20" i="7"/>
  <c r="P20" i="7"/>
  <c r="K20" i="7"/>
  <c r="J20" i="7"/>
  <c r="I20" i="7"/>
  <c r="H20" i="7"/>
  <c r="G20" i="7"/>
  <c r="L20" i="7" s="1"/>
  <c r="D20" i="7"/>
  <c r="DY19" i="7"/>
  <c r="DX19" i="7"/>
  <c r="DZ19" i="7" s="1"/>
  <c r="DV19" i="7"/>
  <c r="DU19" i="7"/>
  <c r="DR19" i="7"/>
  <c r="DQ19" i="7"/>
  <c r="DP19" i="7"/>
  <c r="DO19" i="7"/>
  <c r="DN19" i="7"/>
  <c r="DK19" i="7"/>
  <c r="DF19" i="7"/>
  <c r="DE19" i="7"/>
  <c r="DD19" i="7"/>
  <c r="DC19" i="7"/>
  <c r="DB19" i="7"/>
  <c r="DG19" i="7" s="1"/>
  <c r="CY19" i="7"/>
  <c r="CT19" i="7"/>
  <c r="CS19" i="7"/>
  <c r="CR19" i="7"/>
  <c r="CQ19" i="7"/>
  <c r="CP19" i="7"/>
  <c r="CM19" i="7"/>
  <c r="CI19" i="7"/>
  <c r="CG19" i="7"/>
  <c r="CD19" i="7"/>
  <c r="BX19" i="7"/>
  <c r="BV19" i="7"/>
  <c r="BU19" i="7"/>
  <c r="BZ19" i="7" s="1"/>
  <c r="BR19" i="7"/>
  <c r="BL19" i="7"/>
  <c r="BN19" i="7" s="1"/>
  <c r="BI19" i="7"/>
  <c r="BD19" i="7"/>
  <c r="BC19" i="7"/>
  <c r="BB19" i="7"/>
  <c r="BA19" i="7"/>
  <c r="AZ19" i="7"/>
  <c r="BE19" i="7" s="1"/>
  <c r="AW19" i="7"/>
  <c r="AP19" i="7"/>
  <c r="AO19" i="7"/>
  <c r="AQ19" i="7" s="1"/>
  <c r="AM19" i="7"/>
  <c r="AL19" i="7"/>
  <c r="AI19" i="7"/>
  <c r="AH19" i="7"/>
  <c r="AG19" i="7"/>
  <c r="AF19" i="7"/>
  <c r="AE19" i="7"/>
  <c r="AB19" i="7"/>
  <c r="W19" i="7"/>
  <c r="V19" i="7"/>
  <c r="U19" i="7"/>
  <c r="T19" i="7"/>
  <c r="S19" i="7"/>
  <c r="X19" i="7" s="1"/>
  <c r="P19" i="7"/>
  <c r="K19" i="7"/>
  <c r="J19" i="7"/>
  <c r="I19" i="7"/>
  <c r="H19" i="7"/>
  <c r="G19" i="7"/>
  <c r="D19" i="7"/>
  <c r="DY18" i="7"/>
  <c r="DX18" i="7"/>
  <c r="DV18" i="7"/>
  <c r="DU18" i="7"/>
  <c r="DW18" i="7" s="1"/>
  <c r="DR18" i="7"/>
  <c r="DQ18" i="7"/>
  <c r="DP18" i="7"/>
  <c r="DO18" i="7"/>
  <c r="DN18" i="7"/>
  <c r="DS18" i="7" s="1"/>
  <c r="DK18" i="7"/>
  <c r="DF18" i="7"/>
  <c r="DE18" i="7"/>
  <c r="DD18" i="7"/>
  <c r="DC18" i="7"/>
  <c r="DB18" i="7"/>
  <c r="CY18" i="7"/>
  <c r="CT18" i="7"/>
  <c r="CS18" i="7"/>
  <c r="CR18" i="7"/>
  <c r="CQ18" i="7"/>
  <c r="CP18" i="7"/>
  <c r="CU18" i="7" s="1"/>
  <c r="CM18" i="7"/>
  <c r="CG18" i="7"/>
  <c r="CI18" i="7" s="1"/>
  <c r="CD18" i="7"/>
  <c r="BX18" i="7"/>
  <c r="BV18" i="7"/>
  <c r="BU18" i="7"/>
  <c r="BZ18" i="7" s="1"/>
  <c r="BR18" i="7"/>
  <c r="BL18" i="7"/>
  <c r="BN18" i="7" s="1"/>
  <c r="BI18" i="7"/>
  <c r="BD18" i="7"/>
  <c r="BC18" i="7"/>
  <c r="BB18" i="7"/>
  <c r="BA18" i="7"/>
  <c r="AZ18" i="7"/>
  <c r="BE18" i="7" s="1"/>
  <c r="AW18" i="7"/>
  <c r="AP18" i="7"/>
  <c r="AO18" i="7"/>
  <c r="AQ18" i="7" s="1"/>
  <c r="AM18" i="7"/>
  <c r="AL18" i="7"/>
  <c r="AI18" i="7"/>
  <c r="AH18" i="7"/>
  <c r="AG18" i="7"/>
  <c r="AF18" i="7"/>
  <c r="AE18" i="7"/>
  <c r="AB18" i="7"/>
  <c r="W18" i="7"/>
  <c r="V18" i="7"/>
  <c r="U18" i="7"/>
  <c r="T18" i="7"/>
  <c r="S18" i="7"/>
  <c r="X18" i="7" s="1"/>
  <c r="P18" i="7"/>
  <c r="K18" i="7"/>
  <c r="J18" i="7"/>
  <c r="I18" i="7"/>
  <c r="H18" i="7"/>
  <c r="G18" i="7"/>
  <c r="D18" i="7"/>
  <c r="DY17" i="7"/>
  <c r="DX17" i="7"/>
  <c r="DV17" i="7"/>
  <c r="DU17" i="7"/>
  <c r="DW17" i="7" s="1"/>
  <c r="DR17" i="7"/>
  <c r="DQ17" i="7"/>
  <c r="DP17" i="7"/>
  <c r="DO17" i="7"/>
  <c r="DN17" i="7"/>
  <c r="DS17" i="7" s="1"/>
  <c r="DK17" i="7"/>
  <c r="DF17" i="7"/>
  <c r="DE17" i="7"/>
  <c r="DD17" i="7"/>
  <c r="DC17" i="7"/>
  <c r="DB17" i="7"/>
  <c r="CY17" i="7"/>
  <c r="CT17" i="7"/>
  <c r="CS17" i="7"/>
  <c r="CR17" i="7"/>
  <c r="CQ17" i="7"/>
  <c r="CP17" i="7"/>
  <c r="CU17" i="7" s="1"/>
  <c r="CM17" i="7"/>
  <c r="CG17" i="7"/>
  <c r="CI17" i="7" s="1"/>
  <c r="CD17" i="7"/>
  <c r="BX17" i="7"/>
  <c r="BV17" i="7"/>
  <c r="BU17" i="7"/>
  <c r="BR17" i="7"/>
  <c r="BL17" i="7"/>
  <c r="BN17" i="7" s="1"/>
  <c r="BI17" i="7"/>
  <c r="BD17" i="7"/>
  <c r="BC17" i="7"/>
  <c r="BB17" i="7"/>
  <c r="BA17" i="7"/>
  <c r="AZ17" i="7"/>
  <c r="AW17" i="7"/>
  <c r="AP17" i="7"/>
  <c r="AO17" i="7"/>
  <c r="AM17" i="7"/>
  <c r="AL17" i="7"/>
  <c r="AN17" i="7" s="1"/>
  <c r="AI17" i="7"/>
  <c r="AH17" i="7"/>
  <c r="AG17" i="7"/>
  <c r="AF17" i="7"/>
  <c r="AE17" i="7"/>
  <c r="AJ17" i="7" s="1"/>
  <c r="AB17" i="7"/>
  <c r="W17" i="7"/>
  <c r="V17" i="7"/>
  <c r="U17" i="7"/>
  <c r="T17" i="7"/>
  <c r="S17" i="7"/>
  <c r="P17" i="7"/>
  <c r="K17" i="7"/>
  <c r="J17" i="7"/>
  <c r="I17" i="7"/>
  <c r="H17" i="7"/>
  <c r="G17" i="7"/>
  <c r="L17" i="7" s="1"/>
  <c r="D17" i="7"/>
  <c r="DY16" i="7"/>
  <c r="DX16" i="7"/>
  <c r="DZ16" i="7" s="1"/>
  <c r="DV16" i="7"/>
  <c r="DU16" i="7"/>
  <c r="DR16" i="7"/>
  <c r="DQ16" i="7"/>
  <c r="DP16" i="7"/>
  <c r="DO16" i="7"/>
  <c r="DN16" i="7"/>
  <c r="DK16" i="7"/>
  <c r="DF16" i="7"/>
  <c r="DE16" i="7"/>
  <c r="DD16" i="7"/>
  <c r="DC16" i="7"/>
  <c r="DB16" i="7"/>
  <c r="DG16" i="7" s="1"/>
  <c r="CY16" i="7"/>
  <c r="CT16" i="7"/>
  <c r="CS16" i="7"/>
  <c r="CR16" i="7"/>
  <c r="CQ16" i="7"/>
  <c r="CP16" i="7"/>
  <c r="CM16" i="7"/>
  <c r="CI16" i="7"/>
  <c r="CG16" i="7"/>
  <c r="CD16" i="7"/>
  <c r="BX16" i="7"/>
  <c r="BV16" i="7"/>
  <c r="BU16" i="7"/>
  <c r="BR16" i="7"/>
  <c r="BL16" i="7"/>
  <c r="BN16" i="7" s="1"/>
  <c r="BI16" i="7"/>
  <c r="BD16" i="7"/>
  <c r="BC16" i="7"/>
  <c r="BB16" i="7"/>
  <c r="BA16" i="7"/>
  <c r="AZ16" i="7"/>
  <c r="AW16" i="7"/>
  <c r="AP16" i="7"/>
  <c r="AO16" i="7"/>
  <c r="AM16" i="7"/>
  <c r="AL16" i="7"/>
  <c r="AN16" i="7" s="1"/>
  <c r="AI16" i="7"/>
  <c r="AH16" i="7"/>
  <c r="AG16" i="7"/>
  <c r="AF16" i="7"/>
  <c r="AE16" i="7"/>
  <c r="AJ16" i="7" s="1"/>
  <c r="AB16" i="7"/>
  <c r="W16" i="7"/>
  <c r="V16" i="7"/>
  <c r="U16" i="7"/>
  <c r="T16" i="7"/>
  <c r="S16" i="7"/>
  <c r="P16" i="7"/>
  <c r="K16" i="7"/>
  <c r="J16" i="7"/>
  <c r="I16" i="7"/>
  <c r="H16" i="7"/>
  <c r="G16" i="7"/>
  <c r="L16" i="7" s="1"/>
  <c r="D16" i="7"/>
  <c r="DY15" i="7"/>
  <c r="DX15" i="7"/>
  <c r="DZ15" i="7" s="1"/>
  <c r="DV15" i="7"/>
  <c r="DU15" i="7"/>
  <c r="DR15" i="7"/>
  <c r="DQ15" i="7"/>
  <c r="DP15" i="7"/>
  <c r="DP22" i="7" s="1"/>
  <c r="DO15" i="7"/>
  <c r="DN15" i="7"/>
  <c r="DK15" i="7"/>
  <c r="DF15" i="7"/>
  <c r="DE15" i="7"/>
  <c r="DD15" i="7"/>
  <c r="DC15" i="7"/>
  <c r="DB15" i="7"/>
  <c r="DG15" i="7" s="1"/>
  <c r="CY15" i="7"/>
  <c r="CT15" i="7"/>
  <c r="CS15" i="7"/>
  <c r="CR15" i="7"/>
  <c r="CR22" i="7" s="1"/>
  <c r="CQ15" i="7"/>
  <c r="CP15" i="7"/>
  <c r="CM15" i="7"/>
  <c r="CI15" i="7"/>
  <c r="CG15" i="7"/>
  <c r="CD15" i="7"/>
  <c r="BX15" i="7"/>
  <c r="BV15" i="7"/>
  <c r="BU15" i="7"/>
  <c r="BR15" i="7"/>
  <c r="BL15" i="7"/>
  <c r="BN15" i="7" s="1"/>
  <c r="BI15" i="7"/>
  <c r="BD15" i="7"/>
  <c r="BC15" i="7"/>
  <c r="BB15" i="7"/>
  <c r="BA15" i="7"/>
  <c r="AZ15" i="7"/>
  <c r="AW15" i="7"/>
  <c r="AP15" i="7"/>
  <c r="AO15" i="7"/>
  <c r="AQ15" i="7" s="1"/>
  <c r="AM15" i="7"/>
  <c r="AL15" i="7"/>
  <c r="AN15" i="7" s="1"/>
  <c r="AI15" i="7"/>
  <c r="AH15" i="7"/>
  <c r="AG15" i="7"/>
  <c r="AF15" i="7"/>
  <c r="AE15" i="7"/>
  <c r="AB15" i="7"/>
  <c r="W15" i="7"/>
  <c r="V15" i="7"/>
  <c r="U15" i="7"/>
  <c r="T15" i="7"/>
  <c r="S15" i="7"/>
  <c r="P15" i="7"/>
  <c r="K15" i="7"/>
  <c r="J15" i="7"/>
  <c r="I15" i="7"/>
  <c r="H15" i="7"/>
  <c r="G15" i="7"/>
  <c r="D15" i="7"/>
  <c r="DY14" i="7"/>
  <c r="DX14" i="7"/>
  <c r="DV14" i="7"/>
  <c r="DU14" i="7"/>
  <c r="DW14" i="7" s="1"/>
  <c r="DR14" i="7"/>
  <c r="DQ14" i="7"/>
  <c r="DO14" i="7"/>
  <c r="DN14" i="7"/>
  <c r="DN22" i="7" s="1"/>
  <c r="DK14" i="7"/>
  <c r="DF14" i="7"/>
  <c r="DE14" i="7"/>
  <c r="DC14" i="7"/>
  <c r="DC22" i="7" s="1"/>
  <c r="DB14" i="7"/>
  <c r="CY14" i="7"/>
  <c r="CT14" i="7"/>
  <c r="CS14" i="7"/>
  <c r="CS22" i="7" s="1"/>
  <c r="CQ14" i="7"/>
  <c r="CP14" i="7"/>
  <c r="CM14" i="7"/>
  <c r="CG14" i="7"/>
  <c r="CG22" i="7" s="1"/>
  <c r="CD14" i="7"/>
  <c r="BX14" i="7"/>
  <c r="BV14" i="7"/>
  <c r="BU14" i="7"/>
  <c r="BR14" i="7"/>
  <c r="BL14" i="7"/>
  <c r="BI14" i="7"/>
  <c r="BI22" i="7" s="1"/>
  <c r="BD14" i="7"/>
  <c r="BC14" i="7"/>
  <c r="BA14" i="7"/>
  <c r="AZ14" i="7"/>
  <c r="AZ22" i="7" s="1"/>
  <c r="AW14" i="7"/>
  <c r="AP14" i="7"/>
  <c r="AO14" i="7"/>
  <c r="AM14" i="7"/>
  <c r="AM22" i="7" s="1"/>
  <c r="AL14" i="7"/>
  <c r="AI14" i="7"/>
  <c r="AH14" i="7"/>
  <c r="AG14" i="7"/>
  <c r="AG22" i="7" s="1"/>
  <c r="AF14" i="7"/>
  <c r="AE14" i="7"/>
  <c r="AB14" i="7"/>
  <c r="W14" i="7"/>
  <c r="W22" i="7" s="1"/>
  <c r="V14" i="7"/>
  <c r="U14" i="7"/>
  <c r="T14" i="7"/>
  <c r="S14" i="7"/>
  <c r="X14" i="7" s="1"/>
  <c r="P14" i="7"/>
  <c r="K14" i="7"/>
  <c r="J14" i="7"/>
  <c r="I14" i="7"/>
  <c r="I22" i="7" s="1"/>
  <c r="H14" i="7"/>
  <c r="G14" i="7"/>
  <c r="D14" i="7"/>
  <c r="EA12" i="7"/>
  <c r="EA24" i="7" s="1"/>
  <c r="DM12" i="7"/>
  <c r="DM24" i="7" s="1"/>
  <c r="DL12" i="7"/>
  <c r="DL24" i="7" s="1"/>
  <c r="DJ12" i="7"/>
  <c r="DI12" i="7"/>
  <c r="DI24" i="7" s="1"/>
  <c r="DA12" i="7"/>
  <c r="DA24" i="7" s="1"/>
  <c r="CZ12" i="7"/>
  <c r="CZ24" i="7" s="1"/>
  <c r="CX12" i="7"/>
  <c r="CW12" i="7"/>
  <c r="CW24" i="7" s="1"/>
  <c r="CO12" i="7"/>
  <c r="CO24" i="7" s="1"/>
  <c r="CN12" i="7"/>
  <c r="CN24" i="7" s="1"/>
  <c r="CL12" i="7"/>
  <c r="CK12" i="7"/>
  <c r="CK24" i="7" s="1"/>
  <c r="CH12" i="7"/>
  <c r="CH24" i="7" s="1"/>
  <c r="CF12" i="7"/>
  <c r="CF24" i="7" s="1"/>
  <c r="CE12" i="7"/>
  <c r="CC12" i="7"/>
  <c r="CC24" i="7" s="1"/>
  <c r="CB12" i="7"/>
  <c r="CB24" i="7" s="1"/>
  <c r="BT12" i="7"/>
  <c r="BT24" i="7" s="1"/>
  <c r="BS12" i="7"/>
  <c r="BQ12" i="7"/>
  <c r="BQ24" i="7" s="1"/>
  <c r="BP12" i="7"/>
  <c r="BP24" i="7" s="1"/>
  <c r="BM12" i="7"/>
  <c r="BM24" i="7" s="1"/>
  <c r="BK12" i="7"/>
  <c r="BJ12" i="7"/>
  <c r="BJ24" i="7" s="1"/>
  <c r="BH12" i="7"/>
  <c r="BH24" i="7" s="1"/>
  <c r="BG12" i="7"/>
  <c r="BG24" i="7" s="1"/>
  <c r="AY12" i="7"/>
  <c r="BD12" i="7" s="1"/>
  <c r="AX12" i="7"/>
  <c r="AX24" i="7" s="1"/>
  <c r="AV12" i="7"/>
  <c r="AV24" i="7" s="1"/>
  <c r="AU12" i="7"/>
  <c r="AU24" i="7" s="1"/>
  <c r="AR12" i="7"/>
  <c r="AD12" i="7"/>
  <c r="AD24" i="7" s="1"/>
  <c r="AC12" i="7"/>
  <c r="AC24" i="7" s="1"/>
  <c r="AA12" i="7"/>
  <c r="AA24" i="7" s="1"/>
  <c r="Z12" i="7"/>
  <c r="R12" i="7"/>
  <c r="R24" i="7" s="1"/>
  <c r="Q12" i="7"/>
  <c r="Q24" i="7" s="1"/>
  <c r="O12" i="7"/>
  <c r="O24" i="7" s="1"/>
  <c r="N12" i="7"/>
  <c r="F12" i="7"/>
  <c r="F24" i="7" s="1"/>
  <c r="E12" i="7"/>
  <c r="E24" i="7" s="1"/>
  <c r="C12" i="7"/>
  <c r="C24" i="7" s="1"/>
  <c r="B12" i="7"/>
  <c r="DY11" i="7"/>
  <c r="DX11" i="7"/>
  <c r="DV11" i="7"/>
  <c r="DU11" i="7"/>
  <c r="DW11" i="7" s="1"/>
  <c r="DR11" i="7"/>
  <c r="DQ11" i="7"/>
  <c r="DP11" i="7"/>
  <c r="DO11" i="7"/>
  <c r="DN11" i="7"/>
  <c r="DT11" i="7" s="1"/>
  <c r="DK11" i="7"/>
  <c r="DF11" i="7"/>
  <c r="DE11" i="7"/>
  <c r="DD11" i="7"/>
  <c r="DC11" i="7"/>
  <c r="DB11" i="7"/>
  <c r="DH11" i="7" s="1"/>
  <c r="CY11" i="7"/>
  <c r="CT11" i="7"/>
  <c r="CS11" i="7"/>
  <c r="CR11" i="7"/>
  <c r="CQ11" i="7"/>
  <c r="CP11" i="7"/>
  <c r="CV11" i="7" s="1"/>
  <c r="CM11" i="7"/>
  <c r="CI11" i="7"/>
  <c r="CG11" i="7"/>
  <c r="CJ11" i="7" s="1"/>
  <c r="CD11" i="7"/>
  <c r="BX11" i="7"/>
  <c r="BV11" i="7"/>
  <c r="BU11" i="7"/>
  <c r="BR11" i="7"/>
  <c r="BL11" i="7"/>
  <c r="BO11" i="7" s="1"/>
  <c r="BI11" i="7"/>
  <c r="BD11" i="7"/>
  <c r="BC11" i="7"/>
  <c r="BB11" i="7"/>
  <c r="BA11" i="7"/>
  <c r="AZ11" i="7"/>
  <c r="AW11" i="7"/>
  <c r="AP11" i="7"/>
  <c r="AO11" i="7"/>
  <c r="AQ11" i="7" s="1"/>
  <c r="AM11" i="7"/>
  <c r="AL11" i="7"/>
  <c r="AN11" i="7" s="1"/>
  <c r="AI11" i="7"/>
  <c r="AH11" i="7"/>
  <c r="AG11" i="7"/>
  <c r="AF11" i="7"/>
  <c r="AE11" i="7"/>
  <c r="AB11" i="7"/>
  <c r="W11" i="7"/>
  <c r="V11" i="7"/>
  <c r="U11" i="7"/>
  <c r="T11" i="7"/>
  <c r="S11" i="7"/>
  <c r="P11" i="7"/>
  <c r="K11" i="7"/>
  <c r="J11" i="7"/>
  <c r="I11" i="7"/>
  <c r="H11" i="7"/>
  <c r="G11" i="7"/>
  <c r="D11" i="7"/>
  <c r="DY10" i="7"/>
  <c r="DX10" i="7"/>
  <c r="DZ10" i="7" s="1"/>
  <c r="DV10" i="7"/>
  <c r="DU10" i="7"/>
  <c r="DW10" i="7" s="1"/>
  <c r="DR10" i="7"/>
  <c r="DQ10" i="7"/>
  <c r="DP10" i="7"/>
  <c r="DO10" i="7"/>
  <c r="DN10" i="7"/>
  <c r="DK10" i="7"/>
  <c r="DF10" i="7"/>
  <c r="DE10" i="7"/>
  <c r="DD10" i="7"/>
  <c r="DC10" i="7"/>
  <c r="DB10" i="7"/>
  <c r="CY10" i="7"/>
  <c r="CT10" i="7"/>
  <c r="CS10" i="7"/>
  <c r="CR10" i="7"/>
  <c r="CQ10" i="7"/>
  <c r="CP10" i="7"/>
  <c r="CM10" i="7"/>
  <c r="CG10" i="7"/>
  <c r="CJ10" i="7" s="1"/>
  <c r="CD10" i="7"/>
  <c r="BX10" i="7"/>
  <c r="BV10" i="7"/>
  <c r="BU10" i="7"/>
  <c r="BR10" i="7"/>
  <c r="BL10" i="7"/>
  <c r="BO10" i="7" s="1"/>
  <c r="BI10" i="7"/>
  <c r="BD10" i="7"/>
  <c r="BC10" i="7"/>
  <c r="BB10" i="7"/>
  <c r="BA10" i="7"/>
  <c r="AZ10" i="7"/>
  <c r="BF10" i="7" s="1"/>
  <c r="AW10" i="7"/>
  <c r="AP10" i="7"/>
  <c r="AO10" i="7"/>
  <c r="AQ10" i="7" s="1"/>
  <c r="AM10" i="7"/>
  <c r="AL10" i="7"/>
  <c r="AI10" i="7"/>
  <c r="AH10" i="7"/>
  <c r="AG10" i="7"/>
  <c r="AF10" i="7"/>
  <c r="AE10" i="7"/>
  <c r="AB10" i="7"/>
  <c r="AJ10" i="7" s="1"/>
  <c r="W10" i="7"/>
  <c r="V10" i="7"/>
  <c r="U10" i="7"/>
  <c r="T10" i="7"/>
  <c r="S10" i="7"/>
  <c r="Y10" i="7" s="1"/>
  <c r="P10" i="7"/>
  <c r="K10" i="7"/>
  <c r="J10" i="7"/>
  <c r="I10" i="7"/>
  <c r="H10" i="7"/>
  <c r="G10" i="7"/>
  <c r="D10" i="7"/>
  <c r="L10" i="7" s="1"/>
  <c r="DY9" i="7"/>
  <c r="DX9" i="7"/>
  <c r="DV9" i="7"/>
  <c r="DU9" i="7"/>
  <c r="DW9" i="7" s="1"/>
  <c r="DR9" i="7"/>
  <c r="DQ9" i="7"/>
  <c r="DP9" i="7"/>
  <c r="DO9" i="7"/>
  <c r="DN9" i="7"/>
  <c r="DT9" i="7" s="1"/>
  <c r="DK9" i="7"/>
  <c r="DF9" i="7"/>
  <c r="DE9" i="7"/>
  <c r="DD9" i="7"/>
  <c r="DC9" i="7"/>
  <c r="DB9" i="7"/>
  <c r="CY9" i="7"/>
  <c r="DG9" i="7" s="1"/>
  <c r="CT9" i="7"/>
  <c r="CS9" i="7"/>
  <c r="CR9" i="7"/>
  <c r="CQ9" i="7"/>
  <c r="CP9" i="7"/>
  <c r="CV9" i="7" s="1"/>
  <c r="CM9" i="7"/>
  <c r="CG9" i="7"/>
  <c r="CJ9" i="7" s="1"/>
  <c r="CD9" i="7"/>
  <c r="BX9" i="7"/>
  <c r="BV9" i="7"/>
  <c r="BU9" i="7"/>
  <c r="BZ9" i="7" s="1"/>
  <c r="BR9" i="7"/>
  <c r="BL9" i="7"/>
  <c r="BO9" i="7" s="1"/>
  <c r="BI9" i="7"/>
  <c r="BD9" i="7"/>
  <c r="BC9" i="7"/>
  <c r="BB9" i="7"/>
  <c r="BA9" i="7"/>
  <c r="AZ9" i="7"/>
  <c r="BF9" i="7" s="1"/>
  <c r="AW9" i="7"/>
  <c r="AP9" i="7"/>
  <c r="AO9" i="7"/>
  <c r="AQ9" i="7" s="1"/>
  <c r="AM9" i="7"/>
  <c r="AL9" i="7"/>
  <c r="AI9" i="7"/>
  <c r="AH9" i="7"/>
  <c r="AG9" i="7"/>
  <c r="AF9" i="7"/>
  <c r="AE9" i="7"/>
  <c r="AB9" i="7"/>
  <c r="W9" i="7"/>
  <c r="V9" i="7"/>
  <c r="U9" i="7"/>
  <c r="T9" i="7"/>
  <c r="S9" i="7"/>
  <c r="Y9" i="7" s="1"/>
  <c r="P9" i="7"/>
  <c r="K9" i="7"/>
  <c r="J9" i="7"/>
  <c r="I9" i="7"/>
  <c r="H9" i="7"/>
  <c r="G9" i="7"/>
  <c r="D9" i="7"/>
  <c r="DY8" i="7"/>
  <c r="DX8" i="7"/>
  <c r="DV8" i="7"/>
  <c r="DU8" i="7"/>
  <c r="DW8" i="7" s="1"/>
  <c r="DR8" i="7"/>
  <c r="DQ8" i="7"/>
  <c r="DP8" i="7"/>
  <c r="DO8" i="7"/>
  <c r="DN8" i="7"/>
  <c r="DT8" i="7" s="1"/>
  <c r="DK8" i="7"/>
  <c r="DF8" i="7"/>
  <c r="DE8" i="7"/>
  <c r="DD8" i="7"/>
  <c r="DC8" i="7"/>
  <c r="DB8" i="7"/>
  <c r="CY8" i="7"/>
  <c r="CT8" i="7"/>
  <c r="CS8" i="7"/>
  <c r="CR8" i="7"/>
  <c r="CQ8" i="7"/>
  <c r="CP8" i="7"/>
  <c r="CV8" i="7" s="1"/>
  <c r="CM8" i="7"/>
  <c r="CG8" i="7"/>
  <c r="CJ8" i="7" s="1"/>
  <c r="CD8" i="7"/>
  <c r="BX8" i="7"/>
  <c r="BV8" i="7"/>
  <c r="BU8" i="7"/>
  <c r="BR8" i="7"/>
  <c r="BZ8" i="7" s="1"/>
  <c r="BN8" i="7"/>
  <c r="BL8" i="7"/>
  <c r="BO8" i="7" s="1"/>
  <c r="BI8" i="7"/>
  <c r="BD8" i="7"/>
  <c r="BC8" i="7"/>
  <c r="BB8" i="7"/>
  <c r="BA8" i="7"/>
  <c r="AZ8" i="7"/>
  <c r="AW8" i="7"/>
  <c r="BE8" i="7" s="1"/>
  <c r="AP8" i="7"/>
  <c r="AO8" i="7"/>
  <c r="AM8" i="7"/>
  <c r="AL8" i="7"/>
  <c r="AN8" i="7" s="1"/>
  <c r="AI8" i="7"/>
  <c r="AH8" i="7"/>
  <c r="AG8" i="7"/>
  <c r="AF8" i="7"/>
  <c r="AE8" i="7"/>
  <c r="AK8" i="7" s="1"/>
  <c r="AB8" i="7"/>
  <c r="W8" i="7"/>
  <c r="V8" i="7"/>
  <c r="U8" i="7"/>
  <c r="T8" i="7"/>
  <c r="S8" i="7"/>
  <c r="P8" i="7"/>
  <c r="X8" i="7" s="1"/>
  <c r="K8" i="7"/>
  <c r="J8" i="7"/>
  <c r="I8" i="7"/>
  <c r="H8" i="7"/>
  <c r="G8" i="7"/>
  <c r="M8" i="7" s="1"/>
  <c r="D8" i="7"/>
  <c r="DY7" i="7"/>
  <c r="DX7" i="7"/>
  <c r="DX12" i="7" s="1"/>
  <c r="DV7" i="7"/>
  <c r="DU7" i="7"/>
  <c r="DR7" i="7"/>
  <c r="DQ7" i="7"/>
  <c r="DQ12" i="7" s="1"/>
  <c r="DP7" i="7"/>
  <c r="DO7" i="7"/>
  <c r="DN7" i="7"/>
  <c r="DK7" i="7"/>
  <c r="DK12" i="7" s="1"/>
  <c r="DF7" i="7"/>
  <c r="DE7" i="7"/>
  <c r="DD7" i="7"/>
  <c r="DC7" i="7"/>
  <c r="DC12" i="7" s="1"/>
  <c r="DC24" i="7" s="1"/>
  <c r="DB7" i="7"/>
  <c r="CY7" i="7"/>
  <c r="CT7" i="7"/>
  <c r="CS7" i="7"/>
  <c r="CS12" i="7" s="1"/>
  <c r="CS24" i="7" s="1"/>
  <c r="CR7" i="7"/>
  <c r="CQ7" i="7"/>
  <c r="CP7" i="7"/>
  <c r="CM7" i="7"/>
  <c r="CM12" i="7" s="1"/>
  <c r="CI7" i="7"/>
  <c r="CG7" i="7"/>
  <c r="CD7" i="7"/>
  <c r="CD12" i="7" s="1"/>
  <c r="BX7" i="7"/>
  <c r="BX12" i="7" s="1"/>
  <c r="BV7" i="7"/>
  <c r="BU7" i="7"/>
  <c r="BR7" i="7"/>
  <c r="BR12" i="7" s="1"/>
  <c r="BL7" i="7"/>
  <c r="BL12" i="7" s="1"/>
  <c r="BI7" i="7"/>
  <c r="BD7" i="7"/>
  <c r="BC7" i="7"/>
  <c r="BB7" i="7"/>
  <c r="BA7" i="7"/>
  <c r="AZ7" i="7"/>
  <c r="AW7" i="7"/>
  <c r="AP7" i="7"/>
  <c r="AP12" i="7" s="1"/>
  <c r="AO7" i="7"/>
  <c r="AM7" i="7"/>
  <c r="AL7" i="7"/>
  <c r="AI7" i="7"/>
  <c r="AI12" i="7" s="1"/>
  <c r="AH7" i="7"/>
  <c r="AG7" i="7"/>
  <c r="AF7" i="7"/>
  <c r="AE7" i="7"/>
  <c r="AE12" i="7" s="1"/>
  <c r="AB7" i="7"/>
  <c r="W7" i="7"/>
  <c r="V7" i="7"/>
  <c r="U7" i="7"/>
  <c r="U12" i="7" s="1"/>
  <c r="T7" i="7"/>
  <c r="S7" i="7"/>
  <c r="P7" i="7"/>
  <c r="K7" i="7"/>
  <c r="K12" i="7" s="1"/>
  <c r="J7" i="7"/>
  <c r="I7" i="7"/>
  <c r="H7" i="7"/>
  <c r="G7" i="7"/>
  <c r="G12" i="7" s="1"/>
  <c r="D7" i="7"/>
  <c r="N61" i="1"/>
  <c r="O61" i="1"/>
  <c r="Q61" i="1" s="1"/>
  <c r="U61" i="1"/>
  <c r="V61" i="1"/>
  <c r="Y61" i="1"/>
  <c r="Z61" i="1"/>
  <c r="AC61" i="1"/>
  <c r="AD61" i="1"/>
  <c r="AE61" i="1"/>
  <c r="AF61" i="1"/>
  <c r="AH61" i="1" s="1"/>
  <c r="AL61" i="1"/>
  <c r="AM61" i="1"/>
  <c r="AP61" i="1"/>
  <c r="AQ61" i="1"/>
  <c r="AT61" i="1"/>
  <c r="AU61" i="1"/>
  <c r="AV61" i="1"/>
  <c r="AW61" i="1"/>
  <c r="AY61" i="1" s="1"/>
  <c r="BC61" i="1"/>
  <c r="BD61" i="1"/>
  <c r="BH61" i="1"/>
  <c r="BG61" i="1"/>
  <c r="BL61" i="1"/>
  <c r="BK61" i="1"/>
  <c r="BM61" i="1"/>
  <c r="BN61" i="1"/>
  <c r="BP61" i="1" s="1"/>
  <c r="BN16" i="1"/>
  <c r="BQ16" i="1" s="1"/>
  <c r="BN17" i="1"/>
  <c r="BQ17" i="1" s="1"/>
  <c r="BM16" i="1"/>
  <c r="BM17" i="1"/>
  <c r="BL16" i="1"/>
  <c r="BL17" i="1"/>
  <c r="BK16" i="1"/>
  <c r="BK17" i="1"/>
  <c r="BH16" i="1"/>
  <c r="BH17" i="1"/>
  <c r="BG16" i="1"/>
  <c r="BG17" i="1"/>
  <c r="BD16" i="1"/>
  <c r="BD17" i="1"/>
  <c r="BC16" i="1"/>
  <c r="BC17" i="1"/>
  <c r="AW16" i="1"/>
  <c r="AZ16" i="1" s="1"/>
  <c r="AW17" i="1"/>
  <c r="AZ17" i="1" s="1"/>
  <c r="AV16" i="1"/>
  <c r="AV17" i="1"/>
  <c r="AU16" i="1"/>
  <c r="AU17" i="1"/>
  <c r="AT16" i="1"/>
  <c r="AT17" i="1"/>
  <c r="AQ16" i="1"/>
  <c r="AQ17" i="1"/>
  <c r="AP16" i="1"/>
  <c r="AP17" i="1"/>
  <c r="AM16" i="1"/>
  <c r="AM17" i="1"/>
  <c r="AL16" i="1"/>
  <c r="AL17" i="1"/>
  <c r="AF16" i="1"/>
  <c r="AI16" i="1" s="1"/>
  <c r="AF17" i="1"/>
  <c r="AI17" i="1" s="1"/>
  <c r="AE16" i="1"/>
  <c r="AE17" i="1"/>
  <c r="AD16" i="1"/>
  <c r="AD17" i="1"/>
  <c r="AC16" i="1"/>
  <c r="AC17" i="1"/>
  <c r="Z16" i="1"/>
  <c r="Z17" i="1"/>
  <c r="Y16" i="1"/>
  <c r="Y17" i="1"/>
  <c r="V16" i="1"/>
  <c r="V17" i="1"/>
  <c r="U16" i="1"/>
  <c r="U17" i="1"/>
  <c r="M61" i="1"/>
  <c r="L61" i="1"/>
  <c r="CT12" i="7" l="1"/>
  <c r="DN12" i="7"/>
  <c r="DR12" i="7"/>
  <c r="Y8" i="7"/>
  <c r="DH9" i="7"/>
  <c r="AI61" i="1"/>
  <c r="I12" i="7"/>
  <c r="I24" i="7" s="1"/>
  <c r="S12" i="7"/>
  <c r="W12" i="7"/>
  <c r="W24" i="7" s="1"/>
  <c r="AG12" i="7"/>
  <c r="AG24" i="7" s="1"/>
  <c r="AM12" i="7"/>
  <c r="AM24" i="7" s="1"/>
  <c r="AZ12" i="7"/>
  <c r="BU12" i="7"/>
  <c r="CG12" i="7"/>
  <c r="CG24" i="7" s="1"/>
  <c r="CQ12" i="7"/>
  <c r="CY12" i="7"/>
  <c r="DE12" i="7"/>
  <c r="DO12" i="7"/>
  <c r="DU12" i="7"/>
  <c r="L8" i="7"/>
  <c r="AJ8" i="7"/>
  <c r="AQ8" i="7"/>
  <c r="DH8" i="7"/>
  <c r="M9" i="7"/>
  <c r="AK9" i="7"/>
  <c r="CU9" i="7"/>
  <c r="DS9" i="7"/>
  <c r="DZ9" i="7"/>
  <c r="X10" i="7"/>
  <c r="AN10" i="7"/>
  <c r="BE10" i="7"/>
  <c r="BN10" i="7"/>
  <c r="CV10" i="7"/>
  <c r="DT10" i="7"/>
  <c r="Y11" i="7"/>
  <c r="BF11" i="7"/>
  <c r="BZ11" i="7"/>
  <c r="DG11" i="7"/>
  <c r="B24" i="7"/>
  <c r="N24" i="7"/>
  <c r="Z24" i="7"/>
  <c r="AR24" i="7"/>
  <c r="BK24" i="7"/>
  <c r="BS24" i="7"/>
  <c r="CE24" i="7"/>
  <c r="CL24" i="7"/>
  <c r="CX24" i="7"/>
  <c r="DJ24" i="7"/>
  <c r="D22" i="7"/>
  <c r="J22" i="7"/>
  <c r="T22" i="7"/>
  <c r="AB22" i="7"/>
  <c r="AH22" i="7"/>
  <c r="AO22" i="7"/>
  <c r="BA22" i="7"/>
  <c r="BL22" i="7"/>
  <c r="BO22" i="7" s="1"/>
  <c r="BV22" i="7"/>
  <c r="CM22" i="7"/>
  <c r="CT22" i="7"/>
  <c r="DE22" i="7"/>
  <c r="DO22" i="7"/>
  <c r="DV22" i="7"/>
  <c r="L15" i="7"/>
  <c r="AJ15" i="7"/>
  <c r="CU16" i="7"/>
  <c r="DS16" i="7"/>
  <c r="X17" i="7"/>
  <c r="BE17" i="7"/>
  <c r="BZ17" i="7"/>
  <c r="DG18" i="7"/>
  <c r="L19" i="7"/>
  <c r="AJ19" i="7"/>
  <c r="CU20" i="7"/>
  <c r="DS20" i="7"/>
  <c r="X21" i="7"/>
  <c r="BE21" i="7"/>
  <c r="BZ21" i="7"/>
  <c r="DG21" i="7"/>
  <c r="CM24" i="7"/>
  <c r="H12" i="7"/>
  <c r="P12" i="7"/>
  <c r="V12" i="7"/>
  <c r="AF12" i="7"/>
  <c r="AL12" i="7"/>
  <c r="AW12" i="7"/>
  <c r="BC12" i="7"/>
  <c r="CP12" i="7"/>
  <c r="DD12" i="7"/>
  <c r="DY12" i="7"/>
  <c r="BF8" i="7"/>
  <c r="CI9" i="7"/>
  <c r="M10" i="7"/>
  <c r="AK10" i="7"/>
  <c r="BR61" i="1"/>
  <c r="D12" i="7"/>
  <c r="D24" i="7" s="1"/>
  <c r="J12" i="7"/>
  <c r="J24" i="7" s="1"/>
  <c r="T12" i="7"/>
  <c r="T24" i="7" s="1"/>
  <c r="AB12" i="7"/>
  <c r="AB24" i="7" s="1"/>
  <c r="AH12" i="7"/>
  <c r="AH24" i="7" s="1"/>
  <c r="AO12" i="7"/>
  <c r="AO24" i="7" s="1"/>
  <c r="BA12" i="7"/>
  <c r="BA24" i="7" s="1"/>
  <c r="BI12" i="7"/>
  <c r="BI24" i="7" s="1"/>
  <c r="BV12" i="7"/>
  <c r="BV24" i="7" s="1"/>
  <c r="CR12" i="7"/>
  <c r="CR24" i="7" s="1"/>
  <c r="DB12" i="7"/>
  <c r="DF12" i="7"/>
  <c r="DP12" i="7"/>
  <c r="DP24" i="7" s="1"/>
  <c r="DV12" i="7"/>
  <c r="DV24" i="7" s="1"/>
  <c r="DZ8" i="7"/>
  <c r="AN9" i="7"/>
  <c r="BZ10" i="7"/>
  <c r="L14" i="7"/>
  <c r="K22" i="7"/>
  <c r="K24" i="7" s="1"/>
  <c r="U22" i="7"/>
  <c r="U24" i="7" s="1"/>
  <c r="AJ14" i="7"/>
  <c r="AJ22" i="7" s="1"/>
  <c r="AI22" i="7"/>
  <c r="AI24" i="7" s="1"/>
  <c r="AP22" i="7"/>
  <c r="AP24" i="7" s="1"/>
  <c r="BC22" i="7"/>
  <c r="BN14" i="7"/>
  <c r="BN22" i="7" s="1"/>
  <c r="BX22" i="7"/>
  <c r="BX24" i="7" s="1"/>
  <c r="CP22" i="7"/>
  <c r="CV22" i="7" s="1"/>
  <c r="CY22" i="7"/>
  <c r="DF22" i="7"/>
  <c r="DQ22" i="7"/>
  <c r="DQ24" i="7" s="1"/>
  <c r="DX22" i="7"/>
  <c r="DX24" i="7" s="1"/>
  <c r="BR22" i="7"/>
  <c r="BR24" i="7" s="1"/>
  <c r="CU15" i="7"/>
  <c r="DD22" i="7"/>
  <c r="DS15" i="7"/>
  <c r="X16" i="7"/>
  <c r="BE16" i="7"/>
  <c r="BZ16" i="7"/>
  <c r="DW16" i="7"/>
  <c r="AQ17" i="7"/>
  <c r="DG17" i="7"/>
  <c r="L18" i="7"/>
  <c r="AJ18" i="7"/>
  <c r="DZ18" i="7"/>
  <c r="AN19" i="7"/>
  <c r="CU19" i="7"/>
  <c r="DS19" i="7"/>
  <c r="X20" i="7"/>
  <c r="BE20" i="7"/>
  <c r="BZ20" i="7"/>
  <c r="DW20" i="7"/>
  <c r="AQ21" i="7"/>
  <c r="DZ21" i="7"/>
  <c r="EC21" i="7" s="1"/>
  <c r="DH10" i="7"/>
  <c r="M11" i="7"/>
  <c r="AK11" i="7"/>
  <c r="CU11" i="7"/>
  <c r="DS11" i="7"/>
  <c r="DZ11" i="7"/>
  <c r="H22" i="7"/>
  <c r="P22" i="7"/>
  <c r="V22" i="7"/>
  <c r="AF22" i="7"/>
  <c r="AL22" i="7"/>
  <c r="AW22" i="7"/>
  <c r="BF22" i="7" s="1"/>
  <c r="BZ14" i="7"/>
  <c r="CD22" i="7"/>
  <c r="CD24" i="7" s="1"/>
  <c r="CQ22" i="7"/>
  <c r="DB22" i="7"/>
  <c r="DB24" i="7" s="1"/>
  <c r="DK22" i="7"/>
  <c r="DK24" i="7" s="1"/>
  <c r="DR22" i="7"/>
  <c r="DY22" i="7"/>
  <c r="X15" i="7"/>
  <c r="X22" i="7" s="1"/>
  <c r="BE15" i="7"/>
  <c r="BZ15" i="7"/>
  <c r="DW15" i="7"/>
  <c r="DW22" i="7" s="1"/>
  <c r="AQ16" i="7"/>
  <c r="AT16" i="7" s="1"/>
  <c r="DZ17" i="7"/>
  <c r="AN18" i="7"/>
  <c r="DW19" i="7"/>
  <c r="AQ20" i="7"/>
  <c r="AT20" i="7" s="1"/>
  <c r="BB22" i="7"/>
  <c r="M12" i="7"/>
  <c r="AS8" i="7"/>
  <c r="AT8" i="7"/>
  <c r="EB9" i="7"/>
  <c r="EC9" i="7"/>
  <c r="AS10" i="7"/>
  <c r="AT10" i="7"/>
  <c r="EB11" i="7"/>
  <c r="EC11" i="7"/>
  <c r="Y12" i="7"/>
  <c r="EC8" i="7"/>
  <c r="EB8" i="7"/>
  <c r="AT9" i="7"/>
  <c r="AS9" i="7"/>
  <c r="EC10" i="7"/>
  <c r="EB10" i="7"/>
  <c r="AT11" i="7"/>
  <c r="AS11" i="7"/>
  <c r="CP24" i="7"/>
  <c r="CV24" i="7" s="1"/>
  <c r="CV12" i="7"/>
  <c r="DH12" i="7"/>
  <c r="DN24" i="7"/>
  <c r="DT12" i="7"/>
  <c r="EB15" i="7"/>
  <c r="EC15" i="7"/>
  <c r="AS16" i="7"/>
  <c r="EB17" i="7"/>
  <c r="EC17" i="7"/>
  <c r="AS18" i="7"/>
  <c r="AT18" i="7"/>
  <c r="EB19" i="7"/>
  <c r="EC19" i="7"/>
  <c r="AS20" i="7"/>
  <c r="L7" i="7"/>
  <c r="X7" i="7"/>
  <c r="AJ7" i="7"/>
  <c r="AN7" i="7"/>
  <c r="AN12" i="7" s="1"/>
  <c r="BE7" i="7"/>
  <c r="BN7" i="7"/>
  <c r="BZ7" i="7"/>
  <c r="BZ12" i="7" s="1"/>
  <c r="CJ7" i="7"/>
  <c r="CV7" i="7"/>
  <c r="DH7" i="7"/>
  <c r="DT7" i="7"/>
  <c r="DZ7" i="7"/>
  <c r="CI8" i="7"/>
  <c r="CU8" i="7"/>
  <c r="DG8" i="7"/>
  <c r="DS8" i="7"/>
  <c r="L9" i="7"/>
  <c r="X9" i="7"/>
  <c r="AJ9" i="7"/>
  <c r="BE9" i="7"/>
  <c r="BN9" i="7"/>
  <c r="CI10" i="7"/>
  <c r="CU10" i="7"/>
  <c r="DG10" i="7"/>
  <c r="DS10" i="7"/>
  <c r="L11" i="7"/>
  <c r="X11" i="7"/>
  <c r="AJ11" i="7"/>
  <c r="BE11" i="7"/>
  <c r="BN11" i="7"/>
  <c r="DH22" i="7"/>
  <c r="AK12" i="7"/>
  <c r="AZ24" i="7"/>
  <c r="BF12" i="7"/>
  <c r="BL24" i="7"/>
  <c r="BO24" i="7" s="1"/>
  <c r="BO12" i="7"/>
  <c r="AS15" i="7"/>
  <c r="AT15" i="7"/>
  <c r="EB16" i="7"/>
  <c r="EC16" i="7"/>
  <c r="AS17" i="7"/>
  <c r="AT17" i="7"/>
  <c r="EB18" i="7"/>
  <c r="EC18" i="7"/>
  <c r="AS19" i="7"/>
  <c r="AT19" i="7"/>
  <c r="EB20" i="7"/>
  <c r="EC20" i="7"/>
  <c r="AS21" i="7"/>
  <c r="AT21" i="7"/>
  <c r="EB21" i="7"/>
  <c r="M7" i="7"/>
  <c r="Y7" i="7"/>
  <c r="AK7" i="7"/>
  <c r="AQ7" i="7"/>
  <c r="BF7" i="7"/>
  <c r="BO7" i="7"/>
  <c r="CI12" i="7"/>
  <c r="CU7" i="7"/>
  <c r="DG7" i="7"/>
  <c r="DS7" i="7"/>
  <c r="DS12" i="7" s="1"/>
  <c r="DW7" i="7"/>
  <c r="DW12" i="7" s="1"/>
  <c r="BB24" i="7"/>
  <c r="M14" i="7"/>
  <c r="Y14" i="7"/>
  <c r="AK14" i="7"/>
  <c r="AQ14" i="7"/>
  <c r="BE14" i="7"/>
  <c r="CV14" i="7"/>
  <c r="DG14" i="7"/>
  <c r="DT14" i="7"/>
  <c r="DZ14" i="7"/>
  <c r="M15" i="7"/>
  <c r="Y15" i="7"/>
  <c r="AK15" i="7"/>
  <c r="BF15" i="7"/>
  <c r="BO15" i="7"/>
  <c r="CV15" i="7"/>
  <c r="DH15" i="7"/>
  <c r="DT15" i="7"/>
  <c r="M16" i="7"/>
  <c r="Y16" i="7"/>
  <c r="AK16" i="7"/>
  <c r="BF16" i="7"/>
  <c r="BO16" i="7"/>
  <c r="CV16" i="7"/>
  <c r="DH16" i="7"/>
  <c r="DT16" i="7"/>
  <c r="M17" i="7"/>
  <c r="Y17" i="7"/>
  <c r="AK17" i="7"/>
  <c r="BF17" i="7"/>
  <c r="BO17" i="7"/>
  <c r="CV17" i="7"/>
  <c r="DH17" i="7"/>
  <c r="DT17" i="7"/>
  <c r="M18" i="7"/>
  <c r="Y18" i="7"/>
  <c r="AK18" i="7"/>
  <c r="BF18" i="7"/>
  <c r="BO18" i="7"/>
  <c r="CV18" i="7"/>
  <c r="DH18" i="7"/>
  <c r="DT18" i="7"/>
  <c r="M19" i="7"/>
  <c r="Y19" i="7"/>
  <c r="AK19" i="7"/>
  <c r="BF19" i="7"/>
  <c r="BO19" i="7"/>
  <c r="CV19" i="7"/>
  <c r="DH19" i="7"/>
  <c r="DT19" i="7"/>
  <c r="M20" i="7"/>
  <c r="Y20" i="7"/>
  <c r="AK20" i="7"/>
  <c r="BF20" i="7"/>
  <c r="BO20" i="7"/>
  <c r="CV20" i="7"/>
  <c r="DH20" i="7"/>
  <c r="DT20" i="7"/>
  <c r="M21" i="7"/>
  <c r="Y21" i="7"/>
  <c r="AK21" i="7"/>
  <c r="BF21" i="7"/>
  <c r="BO21" i="7"/>
  <c r="CV21" i="7"/>
  <c r="DH21" i="7"/>
  <c r="DT21" i="7"/>
  <c r="G22" i="7"/>
  <c r="M22" i="7" s="1"/>
  <c r="S22" i="7"/>
  <c r="Y22" i="7" s="1"/>
  <c r="AE22" i="7"/>
  <c r="AK22" i="7" s="1"/>
  <c r="BU22" i="7"/>
  <c r="BU24" i="7" s="1"/>
  <c r="DU22" i="7"/>
  <c r="DU24" i="7" s="1"/>
  <c r="AY24" i="7"/>
  <c r="BD24" i="7" s="1"/>
  <c r="BB12" i="7"/>
  <c r="AN14" i="7"/>
  <c r="AN22" i="7" s="1"/>
  <c r="BF14" i="7"/>
  <c r="BO14" i="7"/>
  <c r="CI14" i="7"/>
  <c r="CI22" i="7" s="1"/>
  <c r="CU14" i="7"/>
  <c r="CU22" i="7" s="1"/>
  <c r="DH14" i="7"/>
  <c r="DS14" i="7"/>
  <c r="DS22" i="7" s="1"/>
  <c r="BS61" i="1"/>
  <c r="BU61" i="1" s="1"/>
  <c r="R61" i="1"/>
  <c r="AZ61" i="1"/>
  <c r="BP17" i="1"/>
  <c r="BP16" i="1"/>
  <c r="BQ61" i="1"/>
  <c r="BV61" i="1"/>
  <c r="AH16" i="1"/>
  <c r="AY16" i="1"/>
  <c r="AH17" i="1"/>
  <c r="AY17" i="1"/>
  <c r="DT24" i="7" l="1"/>
  <c r="DD24" i="7"/>
  <c r="AW24" i="7"/>
  <c r="P24" i="7"/>
  <c r="CY24" i="7"/>
  <c r="DH24" i="7" s="1"/>
  <c r="DW24" i="7"/>
  <c r="BE22" i="7"/>
  <c r="DF24" i="7"/>
  <c r="AL24" i="7"/>
  <c r="H24" i="7"/>
  <c r="CQ24" i="7"/>
  <c r="CT24" i="7"/>
  <c r="DG12" i="7"/>
  <c r="BF24" i="7"/>
  <c r="DT22" i="7"/>
  <c r="AF24" i="7"/>
  <c r="DO24" i="7"/>
  <c r="DG22" i="7"/>
  <c r="CU12" i="7"/>
  <c r="BZ22" i="7"/>
  <c r="BZ24" i="7" s="1"/>
  <c r="L22" i="7"/>
  <c r="DY24" i="7"/>
  <c r="BC24" i="7"/>
  <c r="V24" i="7"/>
  <c r="DE24" i="7"/>
  <c r="DR24" i="7"/>
  <c r="AS14" i="7"/>
  <c r="AS22" i="7" s="1"/>
  <c r="AQ22" i="7"/>
  <c r="AT22" i="7" s="1"/>
  <c r="AT14" i="7"/>
  <c r="AQ12" i="7"/>
  <c r="AT7" i="7"/>
  <c r="AS7" i="7"/>
  <c r="AS12" i="7" s="1"/>
  <c r="DG24" i="7"/>
  <c r="CI24" i="7"/>
  <c r="BE12" i="7"/>
  <c r="BE24" i="7" s="1"/>
  <c r="AJ12" i="7"/>
  <c r="AJ24" i="7" s="1"/>
  <c r="L12" i="7"/>
  <c r="L24" i="7" s="1"/>
  <c r="S24" i="7"/>
  <c r="Y24" i="7" s="1"/>
  <c r="G24" i="7"/>
  <c r="M24" i="7" s="1"/>
  <c r="DZ22" i="7"/>
  <c r="EC22" i="7" s="1"/>
  <c r="EB14" i="7"/>
  <c r="EB22" i="7" s="1"/>
  <c r="EC14" i="7"/>
  <c r="DZ12" i="7"/>
  <c r="EB7" i="7"/>
  <c r="EB12" i="7" s="1"/>
  <c r="EC7" i="7"/>
  <c r="DS24" i="7"/>
  <c r="CU24" i="7"/>
  <c r="AE24" i="7"/>
  <c r="AK24" i="7" s="1"/>
  <c r="BN12" i="7"/>
  <c r="BN24" i="7" s="1"/>
  <c r="AN24" i="7"/>
  <c r="X12" i="7"/>
  <c r="X24" i="7" s="1"/>
  <c r="I61" i="1"/>
  <c r="H61" i="1"/>
  <c r="E61" i="1"/>
  <c r="D61" i="1"/>
  <c r="O16" i="1"/>
  <c r="BS16" i="1" s="1"/>
  <c r="O17" i="1"/>
  <c r="BS17" i="1" s="1"/>
  <c r="N16" i="1"/>
  <c r="BR16" i="1" s="1"/>
  <c r="N17" i="1"/>
  <c r="BR17" i="1" s="1"/>
  <c r="M16" i="1"/>
  <c r="M17" i="1"/>
  <c r="L16" i="1"/>
  <c r="L17" i="1"/>
  <c r="E16" i="1"/>
  <c r="E17" i="1"/>
  <c r="D16" i="1"/>
  <c r="D17" i="1"/>
  <c r="I16" i="1"/>
  <c r="I17" i="1"/>
  <c r="H16" i="1"/>
  <c r="H17" i="1"/>
  <c r="DZ24" i="7" l="1"/>
  <c r="EC24" i="7" s="1"/>
  <c r="EC12" i="7"/>
  <c r="AT12" i="7"/>
  <c r="AQ24" i="7"/>
  <c r="AT24" i="7" s="1"/>
  <c r="EB24" i="7"/>
  <c r="AS24" i="7"/>
  <c r="BV17" i="1"/>
  <c r="BU17" i="1"/>
  <c r="BV16" i="1"/>
  <c r="BU16" i="1"/>
  <c r="R17" i="1"/>
  <c r="Q17" i="1"/>
  <c r="R16" i="1"/>
  <c r="Q16" i="1"/>
  <c r="BI61" i="5"/>
  <c r="BI56" i="5"/>
  <c r="BI38" i="5"/>
  <c r="BE61" i="5"/>
  <c r="BE56" i="5"/>
  <c r="BE38" i="5"/>
  <c r="BA61" i="5"/>
  <c r="BA56" i="5"/>
  <c r="BA38" i="5"/>
  <c r="S61" i="5"/>
  <c r="S56" i="5"/>
  <c r="S38" i="5"/>
  <c r="M8" i="5"/>
  <c r="D18" i="5"/>
  <c r="J61" i="5"/>
  <c r="J56" i="5"/>
  <c r="J38" i="5"/>
  <c r="F61" i="5"/>
  <c r="F56" i="5"/>
  <c r="F38" i="5"/>
  <c r="B61" i="5"/>
  <c r="B56" i="5"/>
  <c r="B38" i="5"/>
  <c r="AU51" i="1"/>
  <c r="AU36" i="1"/>
  <c r="AU37" i="1"/>
  <c r="AU14" i="1"/>
  <c r="AQ14" i="1"/>
  <c r="AQ36" i="1"/>
  <c r="AQ31" i="1"/>
  <c r="AQ32" i="1"/>
  <c r="AQ33" i="1"/>
  <c r="AQ34" i="1"/>
  <c r="AQ35" i="1"/>
  <c r="AQ51" i="1"/>
  <c r="AM51" i="1"/>
  <c r="AM35" i="1"/>
  <c r="AM36" i="1"/>
  <c r="AM37" i="1"/>
  <c r="AM10" i="1"/>
  <c r="AM11" i="1"/>
  <c r="AM12" i="1"/>
  <c r="AM14" i="1"/>
  <c r="AR64" i="1"/>
  <c r="AR58" i="1"/>
  <c r="AR40" i="1"/>
  <c r="AN64" i="1"/>
  <c r="AN58" i="1"/>
  <c r="AN40" i="1"/>
  <c r="AJ64" i="1"/>
  <c r="AJ58" i="1"/>
  <c r="AJ40" i="1"/>
  <c r="AD10" i="1"/>
  <c r="AD11" i="1"/>
  <c r="AD12" i="1"/>
  <c r="AD13" i="1"/>
  <c r="AD14" i="1"/>
  <c r="AD36" i="1"/>
  <c r="AD37" i="1"/>
  <c r="AD51" i="1"/>
  <c r="AA64" i="1"/>
  <c r="AA58" i="1"/>
  <c r="AA40" i="1"/>
  <c r="Z8" i="1"/>
  <c r="Z9" i="1"/>
  <c r="Z10" i="1"/>
  <c r="Z11" i="1"/>
  <c r="Z12" i="1"/>
  <c r="Z13" i="1"/>
  <c r="Z14" i="1"/>
  <c r="Z15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49" i="1"/>
  <c r="Z50" i="1"/>
  <c r="Z51" i="1"/>
  <c r="Z52" i="1"/>
  <c r="Z53" i="1"/>
  <c r="Z54" i="1"/>
  <c r="Z55" i="1"/>
  <c r="Z56" i="1"/>
  <c r="Z59" i="1"/>
  <c r="W64" i="1"/>
  <c r="W58" i="1"/>
  <c r="W40" i="1"/>
  <c r="V10" i="1"/>
  <c r="V11" i="1"/>
  <c r="V12" i="1"/>
  <c r="V13" i="1"/>
  <c r="V1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51" i="1"/>
  <c r="V52" i="1"/>
  <c r="V53" i="1"/>
  <c r="V54" i="1"/>
  <c r="V55" i="1"/>
  <c r="V56" i="1"/>
  <c r="S64" i="1"/>
  <c r="S58" i="1"/>
  <c r="S40" i="1"/>
  <c r="E14" i="1"/>
  <c r="E15" i="1"/>
  <c r="E26" i="1"/>
  <c r="E27" i="1"/>
  <c r="E28" i="1"/>
  <c r="E29" i="1"/>
  <c r="E30" i="1"/>
  <c r="E31" i="1"/>
  <c r="E32" i="1"/>
  <c r="E33" i="1"/>
  <c r="E34" i="1"/>
  <c r="E35" i="1"/>
  <c r="E36" i="1"/>
  <c r="E37" i="1"/>
  <c r="E59" i="1"/>
  <c r="E51" i="1"/>
  <c r="E52" i="1"/>
  <c r="E53" i="1"/>
  <c r="E54" i="1"/>
  <c r="E55" i="1"/>
  <c r="E56" i="1"/>
  <c r="B64" i="1"/>
  <c r="B58" i="1"/>
  <c r="B40" i="1"/>
  <c r="I59" i="1"/>
  <c r="I14" i="1"/>
  <c r="I7" i="1"/>
  <c r="I8" i="1"/>
  <c r="I9" i="1"/>
  <c r="I10" i="1"/>
  <c r="I11" i="1"/>
  <c r="I12" i="1"/>
  <c r="I13" i="1"/>
  <c r="I37" i="1"/>
  <c r="I26" i="1"/>
  <c r="I27" i="1"/>
  <c r="I28" i="1"/>
  <c r="I29" i="1"/>
  <c r="I30" i="1"/>
  <c r="I31" i="1"/>
  <c r="I32" i="1"/>
  <c r="I33" i="1"/>
  <c r="I34" i="1"/>
  <c r="I35" i="1"/>
  <c r="I36" i="1"/>
  <c r="I50" i="1"/>
  <c r="I51" i="1"/>
  <c r="I52" i="1"/>
  <c r="I53" i="1"/>
  <c r="I54" i="1"/>
  <c r="I55" i="1"/>
  <c r="I56" i="1"/>
  <c r="F64" i="1"/>
  <c r="F58" i="1"/>
  <c r="F40" i="1"/>
  <c r="M59" i="1"/>
  <c r="M8" i="1"/>
  <c r="M14" i="1"/>
  <c r="M26" i="1"/>
  <c r="M27" i="1"/>
  <c r="M28" i="1"/>
  <c r="M29" i="1"/>
  <c r="M30" i="1"/>
  <c r="M31" i="1"/>
  <c r="M32" i="1"/>
  <c r="M33" i="1"/>
  <c r="M34" i="1"/>
  <c r="M35" i="1"/>
  <c r="M36" i="1"/>
  <c r="M37" i="1"/>
  <c r="M52" i="1"/>
  <c r="M53" i="1"/>
  <c r="M54" i="1"/>
  <c r="M55" i="1"/>
  <c r="M56" i="1"/>
  <c r="M51" i="1"/>
  <c r="J64" i="1"/>
  <c r="J58" i="1"/>
  <c r="J40" i="1"/>
  <c r="H31" i="1"/>
  <c r="H32" i="1"/>
  <c r="H33" i="1"/>
  <c r="H34" i="1"/>
  <c r="H35" i="1"/>
  <c r="H36" i="1"/>
  <c r="H37" i="1"/>
  <c r="H38" i="1"/>
  <c r="BD14" i="1"/>
  <c r="BA64" i="1"/>
  <c r="BA58" i="1"/>
  <c r="BA40" i="1"/>
  <c r="BD51" i="1"/>
  <c r="BD36" i="1"/>
  <c r="BD37" i="1"/>
  <c r="BD31" i="1"/>
  <c r="BH51" i="1"/>
  <c r="BH36" i="1"/>
  <c r="BH37" i="1"/>
  <c r="BH14" i="1"/>
  <c r="BE64" i="1"/>
  <c r="BE58" i="1"/>
  <c r="BE40" i="1"/>
  <c r="BI64" i="1"/>
  <c r="BI58" i="1"/>
  <c r="BI40" i="1"/>
  <c r="BI28" i="6"/>
  <c r="BI26" i="6"/>
  <c r="BI16" i="6"/>
  <c r="BE28" i="6"/>
  <c r="BE26" i="6"/>
  <c r="BE16" i="6"/>
  <c r="BA28" i="6"/>
  <c r="BA26" i="6"/>
  <c r="BA16" i="6"/>
  <c r="AA28" i="6"/>
  <c r="AA26" i="6"/>
  <c r="AA16" i="6"/>
  <c r="W28" i="6"/>
  <c r="W26" i="6"/>
  <c r="W16" i="6"/>
  <c r="S28" i="6"/>
  <c r="S26" i="6"/>
  <c r="S16" i="6"/>
  <c r="J28" i="6"/>
  <c r="J26" i="6"/>
  <c r="J16" i="6"/>
  <c r="F28" i="6"/>
  <c r="F26" i="6"/>
  <c r="F16" i="6"/>
  <c r="B28" i="6"/>
  <c r="B26" i="6"/>
  <c r="B16" i="6"/>
  <c r="BM27" i="6" l="1"/>
  <c r="BT7" i="6"/>
  <c r="BT8" i="6"/>
  <c r="BL27" i="6"/>
  <c r="BK27" i="6"/>
  <c r="BH27" i="6"/>
  <c r="BG27" i="6"/>
  <c r="BN19" i="6"/>
  <c r="BN20" i="6"/>
  <c r="BN21" i="6"/>
  <c r="BN22" i="6"/>
  <c r="BN23" i="6"/>
  <c r="BN24" i="6"/>
  <c r="BN25" i="6"/>
  <c r="BN27" i="6"/>
  <c r="BP27" i="6" s="1"/>
  <c r="BM19" i="6"/>
  <c r="BM20" i="6"/>
  <c r="BM21" i="6"/>
  <c r="BM22" i="6"/>
  <c r="BM23" i="6"/>
  <c r="BM24" i="6"/>
  <c r="BM25" i="6"/>
  <c r="BD27" i="6"/>
  <c r="BC27" i="6"/>
  <c r="BQ27" i="6" l="1"/>
  <c r="BO28" i="6"/>
  <c r="BJ28" i="6"/>
  <c r="BF28" i="6"/>
  <c r="BB28" i="6"/>
  <c r="AX28" i="6"/>
  <c r="AX29" i="6" s="1"/>
  <c r="AS28" i="6"/>
  <c r="AR28" i="6"/>
  <c r="AO28" i="6"/>
  <c r="AN28" i="6"/>
  <c r="AK28" i="6"/>
  <c r="AJ28" i="6"/>
  <c r="AG28" i="6"/>
  <c r="AB28" i="6"/>
  <c r="AC28" i="6" s="1"/>
  <c r="X28" i="6"/>
  <c r="Y28" i="6" s="1"/>
  <c r="T28" i="6"/>
  <c r="U28" i="6" s="1"/>
  <c r="P28" i="6"/>
  <c r="K28" i="6"/>
  <c r="G28" i="6"/>
  <c r="H28" i="6" s="1"/>
  <c r="C28" i="6"/>
  <c r="D28" i="6" s="1"/>
  <c r="BT27" i="6"/>
  <c r="AW27" i="6"/>
  <c r="AZ27" i="6" s="1"/>
  <c r="AV27" i="6"/>
  <c r="AU27" i="6"/>
  <c r="AT27" i="6"/>
  <c r="AP27" i="6"/>
  <c r="AM27" i="6"/>
  <c r="AL27" i="6"/>
  <c r="AF27" i="6"/>
  <c r="AI27" i="6" s="1"/>
  <c r="AE27" i="6"/>
  <c r="AD27" i="6"/>
  <c r="AC27" i="6"/>
  <c r="Z27" i="6"/>
  <c r="Y27" i="6"/>
  <c r="V27" i="6"/>
  <c r="U27" i="6"/>
  <c r="O27" i="6"/>
  <c r="N27" i="6"/>
  <c r="M27" i="6"/>
  <c r="L27" i="6"/>
  <c r="I27" i="6"/>
  <c r="H27" i="6"/>
  <c r="E27" i="6"/>
  <c r="D27" i="6"/>
  <c r="AF28" i="6"/>
  <c r="BO26" i="6"/>
  <c r="BJ26" i="6"/>
  <c r="BF26" i="6"/>
  <c r="BB26" i="6"/>
  <c r="BM26" i="6"/>
  <c r="AS26" i="6"/>
  <c r="AO26" i="6"/>
  <c r="AN26" i="6"/>
  <c r="AK26" i="6"/>
  <c r="AJ26" i="6"/>
  <c r="AG26" i="6"/>
  <c r="AB26" i="6"/>
  <c r="X26" i="6"/>
  <c r="T26" i="6"/>
  <c r="K26" i="6"/>
  <c r="G26" i="6"/>
  <c r="C26" i="6"/>
  <c r="BT25" i="6"/>
  <c r="BQ25" i="6"/>
  <c r="BL25" i="6"/>
  <c r="BK25" i="6"/>
  <c r="BH25" i="6"/>
  <c r="BG25" i="6"/>
  <c r="BD25" i="6"/>
  <c r="BC25" i="6"/>
  <c r="AW25" i="6"/>
  <c r="AZ25" i="6" s="1"/>
  <c r="AV25" i="6"/>
  <c r="AU25" i="6"/>
  <c r="AT25" i="6"/>
  <c r="AQ25" i="6"/>
  <c r="AP25" i="6"/>
  <c r="AM25" i="6"/>
  <c r="AL25" i="6"/>
  <c r="AF25" i="6"/>
  <c r="AI25" i="6" s="1"/>
  <c r="AE25" i="6"/>
  <c r="AD25" i="6"/>
  <c r="AC25" i="6"/>
  <c r="Z25" i="6"/>
  <c r="Y25" i="6"/>
  <c r="V25" i="6"/>
  <c r="U25" i="6"/>
  <c r="O25" i="6"/>
  <c r="Q25" i="6" s="1"/>
  <c r="N25" i="6"/>
  <c r="BR25" i="6" s="1"/>
  <c r="M25" i="6"/>
  <c r="L25" i="6"/>
  <c r="I25" i="6"/>
  <c r="H25" i="6"/>
  <c r="E25" i="6"/>
  <c r="D25" i="6"/>
  <c r="BT24" i="6"/>
  <c r="BQ24" i="6"/>
  <c r="BL24" i="6"/>
  <c r="BK24" i="6"/>
  <c r="BH24" i="6"/>
  <c r="BG24" i="6"/>
  <c r="BD24" i="6"/>
  <c r="BC24" i="6"/>
  <c r="AW24" i="6"/>
  <c r="AZ24" i="6" s="1"/>
  <c r="AV24" i="6"/>
  <c r="AU24" i="6"/>
  <c r="AT24" i="6"/>
  <c r="AQ24" i="6"/>
  <c r="AP24" i="6"/>
  <c r="AM24" i="6"/>
  <c r="AL24" i="6"/>
  <c r="AF24" i="6"/>
  <c r="AI24" i="6" s="1"/>
  <c r="AE24" i="6"/>
  <c r="AD24" i="6"/>
  <c r="AC24" i="6"/>
  <c r="Z24" i="6"/>
  <c r="Y24" i="6"/>
  <c r="V24" i="6"/>
  <c r="U24" i="6"/>
  <c r="O24" i="6"/>
  <c r="R24" i="6" s="1"/>
  <c r="N24" i="6"/>
  <c r="BR24" i="6" s="1"/>
  <c r="M24" i="6"/>
  <c r="L24" i="6"/>
  <c r="I24" i="6"/>
  <c r="H24" i="6"/>
  <c r="E24" i="6"/>
  <c r="D24" i="6"/>
  <c r="BT23" i="6"/>
  <c r="BQ23" i="6"/>
  <c r="BL23" i="6"/>
  <c r="BK23" i="6"/>
  <c r="BH23" i="6"/>
  <c r="BG23" i="6"/>
  <c r="BD23" i="6"/>
  <c r="BC23" i="6"/>
  <c r="AW23" i="6"/>
  <c r="AZ23" i="6" s="1"/>
  <c r="AV23" i="6"/>
  <c r="AU23" i="6"/>
  <c r="AT23" i="6"/>
  <c r="AQ23" i="6"/>
  <c r="AP23" i="6"/>
  <c r="AM23" i="6"/>
  <c r="AL23" i="6"/>
  <c r="AF23" i="6"/>
  <c r="AI23" i="6" s="1"/>
  <c r="AE23" i="6"/>
  <c r="AD23" i="6"/>
  <c r="AC23" i="6"/>
  <c r="Z23" i="6"/>
  <c r="Y23" i="6"/>
  <c r="V23" i="6"/>
  <c r="U23" i="6"/>
  <c r="O23" i="6"/>
  <c r="BS23" i="6" s="1"/>
  <c r="N23" i="6"/>
  <c r="BR23" i="6" s="1"/>
  <c r="M23" i="6"/>
  <c r="L23" i="6"/>
  <c r="I23" i="6"/>
  <c r="H23" i="6"/>
  <c r="E23" i="6"/>
  <c r="D23" i="6"/>
  <c r="BT22" i="6"/>
  <c r="BQ22" i="6"/>
  <c r="BL22" i="6"/>
  <c r="BK22" i="6"/>
  <c r="BH22" i="6"/>
  <c r="BG22" i="6"/>
  <c r="BD22" i="6"/>
  <c r="BC22" i="6"/>
  <c r="AW22" i="6"/>
  <c r="AZ22" i="6" s="1"/>
  <c r="AV22" i="6"/>
  <c r="AU22" i="6"/>
  <c r="AT22" i="6"/>
  <c r="AQ22" i="6"/>
  <c r="AP22" i="6"/>
  <c r="AM22" i="6"/>
  <c r="AL22" i="6"/>
  <c r="AF22" i="6"/>
  <c r="AI22" i="6" s="1"/>
  <c r="AE22" i="6"/>
  <c r="AD22" i="6"/>
  <c r="AC22" i="6"/>
  <c r="Z22" i="6"/>
  <c r="Y22" i="6"/>
  <c r="V22" i="6"/>
  <c r="U22" i="6"/>
  <c r="O22" i="6"/>
  <c r="Q22" i="6" s="1"/>
  <c r="N22" i="6"/>
  <c r="M22" i="6"/>
  <c r="L22" i="6"/>
  <c r="I22" i="6"/>
  <c r="H22" i="6"/>
  <c r="E22" i="6"/>
  <c r="D22" i="6"/>
  <c r="BT21" i="6"/>
  <c r="BQ21" i="6"/>
  <c r="BL21" i="6"/>
  <c r="BK21" i="6"/>
  <c r="BH21" i="6"/>
  <c r="BG21" i="6"/>
  <c r="BD21" i="6"/>
  <c r="BC21" i="6"/>
  <c r="AW21" i="6"/>
  <c r="AZ21" i="6" s="1"/>
  <c r="AV21" i="6"/>
  <c r="AU21" i="6"/>
  <c r="AT21" i="6"/>
  <c r="AQ21" i="6"/>
  <c r="AP21" i="6"/>
  <c r="AM21" i="6"/>
  <c r="AL21" i="6"/>
  <c r="AF21" i="6"/>
  <c r="AI21" i="6" s="1"/>
  <c r="AE21" i="6"/>
  <c r="AD21" i="6"/>
  <c r="AC21" i="6"/>
  <c r="Z21" i="6"/>
  <c r="Y21" i="6"/>
  <c r="V21" i="6"/>
  <c r="U21" i="6"/>
  <c r="O21" i="6"/>
  <c r="BS21" i="6" s="1"/>
  <c r="N21" i="6"/>
  <c r="BR21" i="6" s="1"/>
  <c r="M21" i="6"/>
  <c r="L21" i="6"/>
  <c r="I21" i="6"/>
  <c r="H21" i="6"/>
  <c r="E21" i="6"/>
  <c r="D21" i="6"/>
  <c r="BT20" i="6"/>
  <c r="BQ20" i="6"/>
  <c r="BL20" i="6"/>
  <c r="BK20" i="6"/>
  <c r="BH20" i="6"/>
  <c r="BG20" i="6"/>
  <c r="BD20" i="6"/>
  <c r="BC20" i="6"/>
  <c r="AW20" i="6"/>
  <c r="AZ20" i="6" s="1"/>
  <c r="AV20" i="6"/>
  <c r="AU20" i="6"/>
  <c r="AT20" i="6"/>
  <c r="AQ20" i="6"/>
  <c r="AP20" i="6"/>
  <c r="AM20" i="6"/>
  <c r="AL20" i="6"/>
  <c r="AF20" i="6"/>
  <c r="AI20" i="6" s="1"/>
  <c r="AE20" i="6"/>
  <c r="AD20" i="6"/>
  <c r="AC20" i="6"/>
  <c r="Z20" i="6"/>
  <c r="Y20" i="6"/>
  <c r="V20" i="6"/>
  <c r="U20" i="6"/>
  <c r="O20" i="6"/>
  <c r="Q20" i="6" s="1"/>
  <c r="N20" i="6"/>
  <c r="BR20" i="6" s="1"/>
  <c r="M20" i="6"/>
  <c r="L20" i="6"/>
  <c r="I20" i="6"/>
  <c r="H20" i="6"/>
  <c r="E20" i="6"/>
  <c r="D20" i="6"/>
  <c r="BT19" i="6"/>
  <c r="BQ19" i="6"/>
  <c r="BL19" i="6"/>
  <c r="BK19" i="6"/>
  <c r="BH19" i="6"/>
  <c r="BG19" i="6"/>
  <c r="BD19" i="6"/>
  <c r="BC19" i="6"/>
  <c r="AW19" i="6"/>
  <c r="AZ19" i="6" s="1"/>
  <c r="AV19" i="6"/>
  <c r="AU19" i="6"/>
  <c r="AT19" i="6"/>
  <c r="AP19" i="6"/>
  <c r="AL19" i="6"/>
  <c r="AF19" i="6"/>
  <c r="AI19" i="6" s="1"/>
  <c r="AE19" i="6"/>
  <c r="AD19" i="6"/>
  <c r="AC19" i="6"/>
  <c r="Z19" i="6"/>
  <c r="Y19" i="6"/>
  <c r="V19" i="6"/>
  <c r="U19" i="6"/>
  <c r="O19" i="6"/>
  <c r="N19" i="6"/>
  <c r="BR19" i="6" s="1"/>
  <c r="M19" i="6"/>
  <c r="L19" i="6"/>
  <c r="I19" i="6"/>
  <c r="H19" i="6"/>
  <c r="E19" i="6"/>
  <c r="D19" i="6"/>
  <c r="BT18" i="6"/>
  <c r="BN18" i="6"/>
  <c r="BQ18" i="6" s="1"/>
  <c r="BM18" i="6"/>
  <c r="BL18" i="6"/>
  <c r="BK18" i="6"/>
  <c r="BH18" i="6"/>
  <c r="BG18" i="6"/>
  <c r="BD18" i="6"/>
  <c r="BC18" i="6"/>
  <c r="AW18" i="6"/>
  <c r="AZ18" i="6" s="1"/>
  <c r="AV18" i="6"/>
  <c r="AU18" i="6"/>
  <c r="AT18" i="6"/>
  <c r="AQ18" i="6"/>
  <c r="AP18" i="6"/>
  <c r="AM18" i="6"/>
  <c r="AL18" i="6"/>
  <c r="AF18" i="6"/>
  <c r="AI18" i="6" s="1"/>
  <c r="AE18" i="6"/>
  <c r="AD18" i="6"/>
  <c r="AC18" i="6"/>
  <c r="Z18" i="6"/>
  <c r="Y18" i="6"/>
  <c r="V18" i="6"/>
  <c r="U18" i="6"/>
  <c r="O18" i="6"/>
  <c r="N18" i="6"/>
  <c r="M18" i="6"/>
  <c r="L18" i="6"/>
  <c r="I18" i="6"/>
  <c r="H18" i="6"/>
  <c r="E18" i="6"/>
  <c r="D18" i="6"/>
  <c r="BT17" i="6"/>
  <c r="BN17" i="6"/>
  <c r="BQ17" i="6" s="1"/>
  <c r="BM17" i="6"/>
  <c r="BL17" i="6"/>
  <c r="BK17" i="6"/>
  <c r="BH17" i="6"/>
  <c r="BG17" i="6"/>
  <c r="BD17" i="6"/>
  <c r="BC17" i="6"/>
  <c r="AW17" i="6"/>
  <c r="AZ17" i="6" s="1"/>
  <c r="AV17" i="6"/>
  <c r="AU17" i="6"/>
  <c r="AT17" i="6"/>
  <c r="AQ17" i="6"/>
  <c r="AP17" i="6"/>
  <c r="AM17" i="6"/>
  <c r="AL17" i="6"/>
  <c r="AF17" i="6"/>
  <c r="AI17" i="6" s="1"/>
  <c r="AE17" i="6"/>
  <c r="AD17" i="6"/>
  <c r="AC17" i="6"/>
  <c r="Z17" i="6"/>
  <c r="Y17" i="6"/>
  <c r="V17" i="6"/>
  <c r="U17" i="6"/>
  <c r="O17" i="6"/>
  <c r="N17" i="6"/>
  <c r="BR17" i="6" s="1"/>
  <c r="M17" i="6"/>
  <c r="L17" i="6"/>
  <c r="I17" i="6"/>
  <c r="H17" i="6"/>
  <c r="E17" i="6"/>
  <c r="D17" i="6"/>
  <c r="BO16" i="6"/>
  <c r="BJ16" i="6"/>
  <c r="BJ29" i="6" s="1"/>
  <c r="BF16" i="6"/>
  <c r="BB16" i="6"/>
  <c r="BB29" i="6" s="1"/>
  <c r="AS29" i="6"/>
  <c r="AR16" i="6"/>
  <c r="AO16" i="6"/>
  <c r="AO29" i="6" s="1"/>
  <c r="AN16" i="6"/>
  <c r="AK16" i="6"/>
  <c r="AK29" i="6" s="1"/>
  <c r="AJ16" i="6"/>
  <c r="AG16" i="6"/>
  <c r="AG29" i="6" s="1"/>
  <c r="AB16" i="6"/>
  <c r="AA29" i="6"/>
  <c r="X16" i="6"/>
  <c r="W29" i="6"/>
  <c r="T16" i="6"/>
  <c r="S29" i="6"/>
  <c r="K16" i="6"/>
  <c r="G16" i="6"/>
  <c r="C16" i="6"/>
  <c r="BT15" i="6"/>
  <c r="BN15" i="6"/>
  <c r="BQ15" i="6" s="1"/>
  <c r="BM15" i="6"/>
  <c r="BL15" i="6"/>
  <c r="BK15" i="6"/>
  <c r="BH15" i="6"/>
  <c r="BG15" i="6"/>
  <c r="BD15" i="6"/>
  <c r="BC15" i="6"/>
  <c r="AW15" i="6"/>
  <c r="AZ15" i="6" s="1"/>
  <c r="AV15" i="6"/>
  <c r="AU15" i="6"/>
  <c r="AT15" i="6"/>
  <c r="AQ15" i="6"/>
  <c r="AP15" i="6"/>
  <c r="AM15" i="6"/>
  <c r="AL15" i="6"/>
  <c r="AF15" i="6"/>
  <c r="AE15" i="6"/>
  <c r="AD15" i="6"/>
  <c r="AC15" i="6"/>
  <c r="Z15" i="6"/>
  <c r="Y15" i="6"/>
  <c r="V15" i="6"/>
  <c r="U15" i="6"/>
  <c r="O15" i="6"/>
  <c r="R15" i="6" s="1"/>
  <c r="N15" i="6"/>
  <c r="M15" i="6"/>
  <c r="L15" i="6"/>
  <c r="I15" i="6"/>
  <c r="H15" i="6"/>
  <c r="E15" i="6"/>
  <c r="D15" i="6"/>
  <c r="BT14" i="6"/>
  <c r="BN14" i="6"/>
  <c r="BQ14" i="6" s="1"/>
  <c r="BM14" i="6"/>
  <c r="BL14" i="6"/>
  <c r="BK14" i="6"/>
  <c r="BH14" i="6"/>
  <c r="BG14" i="6"/>
  <c r="BD14" i="6"/>
  <c r="BC14" i="6"/>
  <c r="AW14" i="6"/>
  <c r="AZ14" i="6" s="1"/>
  <c r="AV14" i="6"/>
  <c r="AU14" i="6"/>
  <c r="AT14" i="6"/>
  <c r="AQ14" i="6"/>
  <c r="AP14" i="6"/>
  <c r="AM14" i="6"/>
  <c r="AL14" i="6"/>
  <c r="AF14" i="6"/>
  <c r="AI14" i="6" s="1"/>
  <c r="AE14" i="6"/>
  <c r="AD14" i="6"/>
  <c r="AC14" i="6"/>
  <c r="Z14" i="6"/>
  <c r="Y14" i="6"/>
  <c r="V14" i="6"/>
  <c r="U14" i="6"/>
  <c r="O14" i="6"/>
  <c r="BS14" i="6" s="1"/>
  <c r="N14" i="6"/>
  <c r="BR14" i="6" s="1"/>
  <c r="M14" i="6"/>
  <c r="L14" i="6"/>
  <c r="I14" i="6"/>
  <c r="H14" i="6"/>
  <c r="E14" i="6"/>
  <c r="D14" i="6"/>
  <c r="BT13" i="6"/>
  <c r="BN13" i="6"/>
  <c r="BQ13" i="6" s="1"/>
  <c r="BM13" i="6"/>
  <c r="BL13" i="6"/>
  <c r="BK13" i="6"/>
  <c r="BH13" i="6"/>
  <c r="BG13" i="6"/>
  <c r="BD13" i="6"/>
  <c r="BC13" i="6"/>
  <c r="AW13" i="6"/>
  <c r="AZ13" i="6" s="1"/>
  <c r="AV13" i="6"/>
  <c r="AU13" i="6"/>
  <c r="AT13" i="6"/>
  <c r="AQ13" i="6"/>
  <c r="AP13" i="6"/>
  <c r="AM13" i="6"/>
  <c r="AL13" i="6"/>
  <c r="AF13" i="6"/>
  <c r="AI13" i="6" s="1"/>
  <c r="AE13" i="6"/>
  <c r="AD13" i="6"/>
  <c r="AC13" i="6"/>
  <c r="Z13" i="6"/>
  <c r="Y13" i="6"/>
  <c r="V13" i="6"/>
  <c r="U13" i="6"/>
  <c r="O13" i="6"/>
  <c r="Q13" i="6" s="1"/>
  <c r="N13" i="6"/>
  <c r="M13" i="6"/>
  <c r="L13" i="6"/>
  <c r="I13" i="6"/>
  <c r="H13" i="6"/>
  <c r="E13" i="6"/>
  <c r="D13" i="6"/>
  <c r="BT12" i="6"/>
  <c r="AW12" i="6"/>
  <c r="AZ12" i="6" s="1"/>
  <c r="AV12" i="6"/>
  <c r="AU12" i="6"/>
  <c r="AT12" i="6"/>
  <c r="AQ12" i="6"/>
  <c r="AP12" i="6"/>
  <c r="AM12" i="6"/>
  <c r="AL12" i="6"/>
  <c r="AF12" i="6"/>
  <c r="AI12" i="6" s="1"/>
  <c r="AE12" i="6"/>
  <c r="AD12" i="6"/>
  <c r="AC12" i="6"/>
  <c r="Z12" i="6"/>
  <c r="Y12" i="6"/>
  <c r="V12" i="6"/>
  <c r="U12" i="6"/>
  <c r="O12" i="6"/>
  <c r="R12" i="6" s="1"/>
  <c r="N12" i="6"/>
  <c r="M12" i="6"/>
  <c r="L12" i="6"/>
  <c r="I12" i="6"/>
  <c r="H12" i="6"/>
  <c r="E12" i="6"/>
  <c r="D12" i="6"/>
  <c r="BT11" i="6"/>
  <c r="BN11" i="6"/>
  <c r="BQ11" i="6" s="1"/>
  <c r="BM11" i="6"/>
  <c r="BL11" i="6"/>
  <c r="BK11" i="6"/>
  <c r="BH11" i="6"/>
  <c r="BG11" i="6"/>
  <c r="BD11" i="6"/>
  <c r="BC11" i="6"/>
  <c r="AW11" i="6"/>
  <c r="AZ11" i="6" s="1"/>
  <c r="AV11" i="6"/>
  <c r="AU11" i="6"/>
  <c r="AT11" i="6"/>
  <c r="AQ11" i="6"/>
  <c r="AP11" i="6"/>
  <c r="AM11" i="6"/>
  <c r="AL11" i="6"/>
  <c r="AF11" i="6"/>
  <c r="AI11" i="6" s="1"/>
  <c r="AE11" i="6"/>
  <c r="AD11" i="6"/>
  <c r="AC11" i="6"/>
  <c r="Z11" i="6"/>
  <c r="Y11" i="6"/>
  <c r="V11" i="6"/>
  <c r="U11" i="6"/>
  <c r="O11" i="6"/>
  <c r="Q11" i="6" s="1"/>
  <c r="N11" i="6"/>
  <c r="M11" i="6"/>
  <c r="L11" i="6"/>
  <c r="I11" i="6"/>
  <c r="H11" i="6"/>
  <c r="E11" i="6"/>
  <c r="D11" i="6"/>
  <c r="BT10" i="6"/>
  <c r="AW10" i="6"/>
  <c r="AZ10" i="6" s="1"/>
  <c r="AV10" i="6"/>
  <c r="AU10" i="6"/>
  <c r="AT10" i="6"/>
  <c r="AQ10" i="6"/>
  <c r="AP10" i="6"/>
  <c r="AM10" i="6"/>
  <c r="AL10" i="6"/>
  <c r="AF10" i="6"/>
  <c r="AH10" i="6" s="1"/>
  <c r="AE10" i="6"/>
  <c r="AD10" i="6"/>
  <c r="AC10" i="6"/>
  <c r="Z10" i="6"/>
  <c r="Y10" i="6"/>
  <c r="V10" i="6"/>
  <c r="U10" i="6"/>
  <c r="O10" i="6"/>
  <c r="Q10" i="6" s="1"/>
  <c r="N10" i="6"/>
  <c r="M10" i="6"/>
  <c r="L10" i="6"/>
  <c r="I10" i="6"/>
  <c r="H10" i="6"/>
  <c r="E10" i="6"/>
  <c r="D10" i="6"/>
  <c r="BT9" i="6"/>
  <c r="AW9" i="6"/>
  <c r="AZ9" i="6" s="1"/>
  <c r="AV9" i="6"/>
  <c r="AU9" i="6"/>
  <c r="AT9" i="6"/>
  <c r="AQ9" i="6"/>
  <c r="AP9" i="6"/>
  <c r="AM9" i="6"/>
  <c r="AL9" i="6"/>
  <c r="AF9" i="6"/>
  <c r="AI9" i="6" s="1"/>
  <c r="AE9" i="6"/>
  <c r="AD9" i="6"/>
  <c r="AC9" i="6"/>
  <c r="Z9" i="6"/>
  <c r="Y9" i="6"/>
  <c r="V9" i="6"/>
  <c r="U9" i="6"/>
  <c r="O9" i="6"/>
  <c r="R9" i="6" s="1"/>
  <c r="N9" i="6"/>
  <c r="M9" i="6"/>
  <c r="L9" i="6"/>
  <c r="I9" i="6"/>
  <c r="H9" i="6"/>
  <c r="E9" i="6"/>
  <c r="D9" i="6"/>
  <c r="BN8" i="6"/>
  <c r="BP8" i="6" s="1"/>
  <c r="BM8" i="6"/>
  <c r="BL8" i="6"/>
  <c r="BK8" i="6"/>
  <c r="BH8" i="6"/>
  <c r="BG8" i="6"/>
  <c r="BD8" i="6"/>
  <c r="BC8" i="6"/>
  <c r="AW8" i="6"/>
  <c r="AY8" i="6" s="1"/>
  <c r="AV8" i="6"/>
  <c r="AT8" i="6"/>
  <c r="AP8" i="6"/>
  <c r="AL8" i="6"/>
  <c r="AF8" i="6"/>
  <c r="AH8" i="6" s="1"/>
  <c r="AE8" i="6"/>
  <c r="AD8" i="6"/>
  <c r="AC8" i="6"/>
  <c r="Z8" i="6"/>
  <c r="Y8" i="6"/>
  <c r="V8" i="6"/>
  <c r="U8" i="6"/>
  <c r="O8" i="6"/>
  <c r="Q8" i="6" s="1"/>
  <c r="N8" i="6"/>
  <c r="M8" i="6"/>
  <c r="L8" i="6"/>
  <c r="I8" i="6"/>
  <c r="H8" i="6"/>
  <c r="E8" i="6"/>
  <c r="D8" i="6"/>
  <c r="BN7" i="6"/>
  <c r="BQ7" i="6" s="1"/>
  <c r="BM7" i="6"/>
  <c r="BL7" i="6"/>
  <c r="BK7" i="6"/>
  <c r="BH7" i="6"/>
  <c r="BG7" i="6"/>
  <c r="BD7" i="6"/>
  <c r="BC7" i="6"/>
  <c r="AW7" i="6"/>
  <c r="AV7" i="6"/>
  <c r="AT7" i="6"/>
  <c r="AP7" i="6"/>
  <c r="AL7" i="6"/>
  <c r="AF7" i="6"/>
  <c r="AI7" i="6" s="1"/>
  <c r="AE7" i="6"/>
  <c r="AC7" i="6"/>
  <c r="Z7" i="6"/>
  <c r="Y7" i="6"/>
  <c r="V7" i="6"/>
  <c r="U7" i="6"/>
  <c r="O7" i="6"/>
  <c r="N7" i="6"/>
  <c r="M7" i="6"/>
  <c r="L7" i="6"/>
  <c r="I7" i="6"/>
  <c r="H7" i="6"/>
  <c r="E7" i="6"/>
  <c r="D7" i="6"/>
  <c r="BT6" i="6"/>
  <c r="BN6" i="6"/>
  <c r="BP6" i="6" s="1"/>
  <c r="BM6" i="6"/>
  <c r="BL6" i="6"/>
  <c r="BK6" i="6"/>
  <c r="BH6" i="6"/>
  <c r="BG6" i="6"/>
  <c r="BD6" i="6"/>
  <c r="BC6" i="6"/>
  <c r="AW6" i="6"/>
  <c r="AY6" i="6" s="1"/>
  <c r="AV6" i="6"/>
  <c r="AT6" i="6"/>
  <c r="AP6" i="6"/>
  <c r="AL6" i="6"/>
  <c r="AF6" i="6"/>
  <c r="AH6" i="6" s="1"/>
  <c r="AE6" i="6"/>
  <c r="AC6" i="6"/>
  <c r="Z6" i="6"/>
  <c r="Y6" i="6"/>
  <c r="V6" i="6"/>
  <c r="U6" i="6"/>
  <c r="O6" i="6"/>
  <c r="Q6" i="6" s="1"/>
  <c r="N6" i="6"/>
  <c r="BR6" i="6" s="1"/>
  <c r="M6" i="6"/>
  <c r="L6" i="6"/>
  <c r="I6" i="6"/>
  <c r="H6" i="6"/>
  <c r="E6" i="6"/>
  <c r="D6" i="6"/>
  <c r="BO56" i="5"/>
  <c r="BT58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7" i="5"/>
  <c r="BT59" i="5"/>
  <c r="BT60" i="5"/>
  <c r="BT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6" i="5"/>
  <c r="BQ10" i="5"/>
  <c r="BN11" i="5"/>
  <c r="BP11" i="5" s="1"/>
  <c r="BN12" i="5"/>
  <c r="BP12" i="5" s="1"/>
  <c r="BK30" i="5"/>
  <c r="BL30" i="5"/>
  <c r="BK20" i="5"/>
  <c r="BL20" i="5"/>
  <c r="BL11" i="5"/>
  <c r="BL12" i="5"/>
  <c r="BK11" i="5"/>
  <c r="BK12" i="5"/>
  <c r="BK10" i="5"/>
  <c r="BL10" i="5"/>
  <c r="BN10" i="5"/>
  <c r="BP10" i="5" s="1"/>
  <c r="BM12" i="5"/>
  <c r="BM11" i="5"/>
  <c r="BM10" i="5"/>
  <c r="BL7" i="5"/>
  <c r="BL8" i="5"/>
  <c r="BQ12" i="5" l="1"/>
  <c r="BQ11" i="5"/>
  <c r="BS18" i="6"/>
  <c r="Q18" i="6"/>
  <c r="BS19" i="6"/>
  <c r="BN28" i="6"/>
  <c r="BP28" i="6" s="1"/>
  <c r="BF29" i="6"/>
  <c r="BN29" i="6" s="1"/>
  <c r="BN26" i="6"/>
  <c r="BQ26" i="6" s="1"/>
  <c r="AT28" i="6"/>
  <c r="AP28" i="6"/>
  <c r="AL28" i="6"/>
  <c r="R27" i="6"/>
  <c r="BS27" i="6"/>
  <c r="BV27" i="6" s="1"/>
  <c r="BC28" i="6"/>
  <c r="BM28" i="6"/>
  <c r="BR8" i="6"/>
  <c r="BK28" i="6"/>
  <c r="BG28" i="6"/>
  <c r="BM16" i="6"/>
  <c r="K29" i="6"/>
  <c r="G29" i="6"/>
  <c r="C29" i="6"/>
  <c r="AE16" i="6"/>
  <c r="AV16" i="6"/>
  <c r="P29" i="6"/>
  <c r="BA29" i="6"/>
  <c r="BE29" i="6"/>
  <c r="BG29" i="6" s="1"/>
  <c r="BI29" i="6"/>
  <c r="BL29" i="6" s="1"/>
  <c r="BO29" i="6"/>
  <c r="BP26" i="6"/>
  <c r="N28" i="6"/>
  <c r="AE28" i="6"/>
  <c r="AV28" i="6"/>
  <c r="E26" i="6"/>
  <c r="U26" i="6"/>
  <c r="Y26" i="6"/>
  <c r="AC26" i="6"/>
  <c r="AM26" i="6"/>
  <c r="AQ26" i="6"/>
  <c r="AU26" i="6"/>
  <c r="AE26" i="6"/>
  <c r="AV26" i="6"/>
  <c r="BG26" i="6"/>
  <c r="BD26" i="6"/>
  <c r="BR15" i="6"/>
  <c r="L16" i="6"/>
  <c r="AL16" i="6"/>
  <c r="AP16" i="6"/>
  <c r="AT16" i="6"/>
  <c r="O26" i="6"/>
  <c r="R26" i="6" s="1"/>
  <c r="AF26" i="6"/>
  <c r="AH26" i="6" s="1"/>
  <c r="AW26" i="6"/>
  <c r="AZ26" i="6" s="1"/>
  <c r="AY9" i="6"/>
  <c r="R10" i="6"/>
  <c r="BR11" i="6"/>
  <c r="BH26" i="6"/>
  <c r="AH7" i="6"/>
  <c r="BR13" i="6"/>
  <c r="BR22" i="6"/>
  <c r="BS7" i="6"/>
  <c r="BU7" i="6" s="1"/>
  <c r="BP7" i="6"/>
  <c r="AY11" i="6"/>
  <c r="AY13" i="6"/>
  <c r="BS15" i="6"/>
  <c r="AY18" i="6"/>
  <c r="AY20" i="6"/>
  <c r="AY22" i="6"/>
  <c r="BS25" i="6"/>
  <c r="AY25" i="6"/>
  <c r="BT26" i="6"/>
  <c r="AH27" i="6"/>
  <c r="BT28" i="6"/>
  <c r="BR7" i="6"/>
  <c r="Q7" i="6"/>
  <c r="AY7" i="6"/>
  <c r="AH9" i="6"/>
  <c r="BS11" i="6"/>
  <c r="BU11" i="6" s="1"/>
  <c r="AH11" i="6"/>
  <c r="BP11" i="6"/>
  <c r="BS13" i="6"/>
  <c r="AH13" i="6"/>
  <c r="BP13" i="6"/>
  <c r="I26" i="6"/>
  <c r="M26" i="6"/>
  <c r="BL26" i="6"/>
  <c r="V28" i="6"/>
  <c r="Z28" i="6"/>
  <c r="AD28" i="6"/>
  <c r="BD28" i="6"/>
  <c r="BH28" i="6"/>
  <c r="BL28" i="6"/>
  <c r="D16" i="6"/>
  <c r="H16" i="6"/>
  <c r="V16" i="6"/>
  <c r="Z16" i="6"/>
  <c r="AD16" i="6"/>
  <c r="BR18" i="6"/>
  <c r="AH18" i="6"/>
  <c r="BP18" i="6"/>
  <c r="BS20" i="6"/>
  <c r="BU20" i="6" s="1"/>
  <c r="AH20" i="6"/>
  <c r="BP20" i="6"/>
  <c r="BS22" i="6"/>
  <c r="BU22" i="6" s="1"/>
  <c r="AH22" i="6"/>
  <c r="BP22" i="6"/>
  <c r="BS24" i="6"/>
  <c r="BU24" i="6" s="1"/>
  <c r="AH25" i="6"/>
  <c r="BP25" i="6"/>
  <c r="V26" i="6"/>
  <c r="Z26" i="6"/>
  <c r="AD26" i="6"/>
  <c r="Q27" i="6"/>
  <c r="AY27" i="6"/>
  <c r="L28" i="6"/>
  <c r="BV18" i="6"/>
  <c r="BU18" i="6"/>
  <c r="BU19" i="6"/>
  <c r="BV19" i="6"/>
  <c r="BU21" i="6"/>
  <c r="BV21" i="6"/>
  <c r="BU23" i="6"/>
  <c r="BV23" i="6"/>
  <c r="R6" i="6"/>
  <c r="BS6" i="6"/>
  <c r="BV13" i="6"/>
  <c r="BU13" i="6"/>
  <c r="BD29" i="6"/>
  <c r="BK29" i="6"/>
  <c r="BU14" i="6"/>
  <c r="BV14" i="6"/>
  <c r="BU15" i="6"/>
  <c r="BV15" i="6"/>
  <c r="BV22" i="6"/>
  <c r="BV24" i="6"/>
  <c r="BV25" i="6"/>
  <c r="BU25" i="6"/>
  <c r="AH28" i="6"/>
  <c r="AI28" i="6"/>
  <c r="BQ28" i="6"/>
  <c r="N16" i="6"/>
  <c r="AI6" i="6"/>
  <c r="BQ6" i="6"/>
  <c r="R8" i="6"/>
  <c r="AI8" i="6"/>
  <c r="BQ8" i="6"/>
  <c r="BS8" i="6"/>
  <c r="O16" i="6"/>
  <c r="AF16" i="6"/>
  <c r="AW16" i="6"/>
  <c r="BN16" i="6"/>
  <c r="R7" i="6"/>
  <c r="AI10" i="6"/>
  <c r="BT29" i="6"/>
  <c r="AY10" i="6"/>
  <c r="R11" i="6"/>
  <c r="Q12" i="6"/>
  <c r="AH12" i="6"/>
  <c r="AY12" i="6"/>
  <c r="R13" i="6"/>
  <c r="Q14" i="6"/>
  <c r="AH14" i="6"/>
  <c r="AY14" i="6"/>
  <c r="BP14" i="6"/>
  <c r="AH15" i="6"/>
  <c r="AY15" i="6"/>
  <c r="BP15" i="6"/>
  <c r="E16" i="6"/>
  <c r="I16" i="6"/>
  <c r="M16" i="6"/>
  <c r="U16" i="6"/>
  <c r="Y16" i="6"/>
  <c r="AC16" i="6"/>
  <c r="BD16" i="6"/>
  <c r="BH16" i="6"/>
  <c r="BL16" i="6"/>
  <c r="BT16" i="6"/>
  <c r="Q17" i="6"/>
  <c r="AH17" i="6"/>
  <c r="AY17" i="6"/>
  <c r="BP17" i="6"/>
  <c r="R18" i="6"/>
  <c r="Q19" i="6"/>
  <c r="AH19" i="6"/>
  <c r="AY19" i="6"/>
  <c r="BP19" i="6"/>
  <c r="R20" i="6"/>
  <c r="Q21" i="6"/>
  <c r="AH21" i="6"/>
  <c r="AY21" i="6"/>
  <c r="BP21" i="6"/>
  <c r="R22" i="6"/>
  <c r="Q23" i="6"/>
  <c r="AH23" i="6"/>
  <c r="AY23" i="6"/>
  <c r="BP23" i="6"/>
  <c r="AH24" i="6"/>
  <c r="AY24" i="6"/>
  <c r="BP24" i="6"/>
  <c r="R25" i="6"/>
  <c r="D26" i="6"/>
  <c r="H26" i="6"/>
  <c r="L26" i="6"/>
  <c r="N26" i="6"/>
  <c r="AL26" i="6"/>
  <c r="AP26" i="6"/>
  <c r="AT26" i="6"/>
  <c r="BC26" i="6"/>
  <c r="BK26" i="6"/>
  <c r="E28" i="6"/>
  <c r="I28" i="6"/>
  <c r="M28" i="6"/>
  <c r="O28" i="6"/>
  <c r="AM28" i="6"/>
  <c r="AU28" i="6"/>
  <c r="AW28" i="6"/>
  <c r="B29" i="6"/>
  <c r="D29" i="6" s="1"/>
  <c r="F29" i="6"/>
  <c r="I29" i="6" s="1"/>
  <c r="J29" i="6"/>
  <c r="L29" i="6" s="1"/>
  <c r="T29" i="6"/>
  <c r="X29" i="6"/>
  <c r="AB29" i="6"/>
  <c r="AJ29" i="6"/>
  <c r="AL29" i="6" s="1"/>
  <c r="AN29" i="6"/>
  <c r="AQ29" i="6" s="1"/>
  <c r="AR29" i="6"/>
  <c r="AT29" i="6" s="1"/>
  <c r="R14" i="6"/>
  <c r="AI15" i="6"/>
  <c r="BC16" i="6"/>
  <c r="BG16" i="6"/>
  <c r="BK16" i="6"/>
  <c r="R17" i="6"/>
  <c r="BS17" i="6"/>
  <c r="R19" i="6"/>
  <c r="R21" i="6"/>
  <c r="R23" i="6"/>
  <c r="BN7" i="5"/>
  <c r="BN8" i="5"/>
  <c r="BM7" i="5"/>
  <c r="BM8" i="5"/>
  <c r="BF56" i="5"/>
  <c r="BH56" i="5" s="1"/>
  <c r="AX61" i="5"/>
  <c r="AX62" i="5"/>
  <c r="BT63" i="1"/>
  <c r="BT47" i="1"/>
  <c r="BT48" i="1"/>
  <c r="BT49" i="1"/>
  <c r="BT50" i="1"/>
  <c r="BT51" i="1"/>
  <c r="BT52" i="1"/>
  <c r="BT53" i="1"/>
  <c r="BT54" i="1"/>
  <c r="BT55" i="1"/>
  <c r="BT56" i="1"/>
  <c r="BT57" i="1"/>
  <c r="BT59" i="1"/>
  <c r="BT60" i="1"/>
  <c r="BT62" i="1"/>
  <c r="BT29" i="1"/>
  <c r="BT30" i="1"/>
  <c r="BT31" i="1"/>
  <c r="BT32" i="1"/>
  <c r="BT33" i="1"/>
  <c r="BT34" i="1"/>
  <c r="BT35" i="1"/>
  <c r="BT36" i="1"/>
  <c r="BT37" i="1"/>
  <c r="BT38" i="1"/>
  <c r="BT39" i="1"/>
  <c r="BT41" i="1"/>
  <c r="BT42" i="1"/>
  <c r="BT43" i="1"/>
  <c r="BT44" i="1"/>
  <c r="BT45" i="1"/>
  <c r="BT46" i="1"/>
  <c r="BT15" i="1"/>
  <c r="BT18" i="1"/>
  <c r="BT19" i="1"/>
  <c r="BT20" i="1"/>
  <c r="BT21" i="1"/>
  <c r="BT22" i="1"/>
  <c r="BT23" i="1"/>
  <c r="BT24" i="1"/>
  <c r="BT25" i="1"/>
  <c r="BT26" i="1"/>
  <c r="BT27" i="1"/>
  <c r="BT28" i="1"/>
  <c r="BT6" i="1"/>
  <c r="BT7" i="1"/>
  <c r="BT8" i="1"/>
  <c r="BT9" i="1"/>
  <c r="BT10" i="1"/>
  <c r="BT11" i="1"/>
  <c r="BT12" i="1"/>
  <c r="BT13" i="1"/>
  <c r="BT14" i="1"/>
  <c r="BN7" i="1"/>
  <c r="BN8" i="1"/>
  <c r="BM7" i="1"/>
  <c r="BM8" i="1"/>
  <c r="BM22" i="1"/>
  <c r="BD7" i="1"/>
  <c r="BD8" i="1"/>
  <c r="BD9" i="1"/>
  <c r="BD10" i="1"/>
  <c r="BD11" i="1"/>
  <c r="BD12" i="1"/>
  <c r="BC7" i="1"/>
  <c r="BC8" i="1"/>
  <c r="BC9" i="1"/>
  <c r="BC10" i="1"/>
  <c r="BC11" i="1"/>
  <c r="BC12" i="1"/>
  <c r="BQ7" i="5" l="1"/>
  <c r="BP7" i="5"/>
  <c r="BP8" i="5"/>
  <c r="BQ8" i="5"/>
  <c r="BV20" i="6"/>
  <c r="BS28" i="6"/>
  <c r="BU27" i="6" s="1"/>
  <c r="AI26" i="6"/>
  <c r="BP7" i="1"/>
  <c r="BQ7" i="1"/>
  <c r="BP8" i="1"/>
  <c r="BQ8" i="1"/>
  <c r="BC29" i="6"/>
  <c r="BM29" i="6"/>
  <c r="BR27" i="6"/>
  <c r="BH29" i="6"/>
  <c r="AY26" i="6"/>
  <c r="AE29" i="6"/>
  <c r="Q26" i="6"/>
  <c r="BV7" i="6"/>
  <c r="BV11" i="6"/>
  <c r="AV29" i="6"/>
  <c r="BR16" i="6"/>
  <c r="BR26" i="6"/>
  <c r="AC29" i="6"/>
  <c r="AD29" i="6"/>
  <c r="U29" i="6"/>
  <c r="V29" i="6"/>
  <c r="AZ28" i="6"/>
  <c r="AY28" i="6"/>
  <c r="R28" i="6"/>
  <c r="Q28" i="6"/>
  <c r="BU8" i="6"/>
  <c r="BV8" i="6"/>
  <c r="AU29" i="6"/>
  <c r="AM29" i="6"/>
  <c r="M29" i="6"/>
  <c r="E29" i="6"/>
  <c r="AP29" i="6"/>
  <c r="H29" i="6"/>
  <c r="BU17" i="6"/>
  <c r="BV17" i="6"/>
  <c r="Y29" i="6"/>
  <c r="Z29" i="6"/>
  <c r="BS26" i="6"/>
  <c r="BS16" i="6"/>
  <c r="BQ16" i="6"/>
  <c r="BP16" i="6"/>
  <c r="AW29" i="6"/>
  <c r="AY16" i="6"/>
  <c r="AH16" i="6"/>
  <c r="AF29" i="6"/>
  <c r="AI16" i="6"/>
  <c r="O29" i="6"/>
  <c r="R16" i="6"/>
  <c r="Q16" i="6"/>
  <c r="BV28" i="6"/>
  <c r="BV6" i="6"/>
  <c r="BU6" i="6"/>
  <c r="N29" i="6"/>
  <c r="BR28" i="6" s="1"/>
  <c r="AF10" i="1"/>
  <c r="AI10" i="1" s="1"/>
  <c r="AF11" i="1"/>
  <c r="AI11" i="1" s="1"/>
  <c r="AF12" i="1"/>
  <c r="AI12" i="1" s="1"/>
  <c r="AF13" i="1"/>
  <c r="AE10" i="1"/>
  <c r="AE11" i="1"/>
  <c r="AE12" i="1"/>
  <c r="AE13" i="1"/>
  <c r="AF28" i="1"/>
  <c r="AF29" i="1"/>
  <c r="AH29" i="1" s="1"/>
  <c r="AF30" i="1"/>
  <c r="AH30" i="1" s="1"/>
  <c r="AF31" i="1"/>
  <c r="AH31" i="1" s="1"/>
  <c r="AF32" i="1"/>
  <c r="AH32" i="1" s="1"/>
  <c r="AF33" i="1"/>
  <c r="AH33" i="1" s="1"/>
  <c r="AF34" i="1"/>
  <c r="AH34" i="1" s="1"/>
  <c r="AF35" i="1"/>
  <c r="AE28" i="1"/>
  <c r="AE29" i="1"/>
  <c r="AE30" i="1"/>
  <c r="AE31" i="1"/>
  <c r="AE32" i="1"/>
  <c r="AE33" i="1"/>
  <c r="AE34" i="1"/>
  <c r="AE35" i="1"/>
  <c r="O13" i="1"/>
  <c r="R13" i="1" s="1"/>
  <c r="O14" i="1"/>
  <c r="O15" i="1"/>
  <c r="O18" i="1"/>
  <c r="O19" i="1"/>
  <c r="O20" i="1"/>
  <c r="O21" i="1"/>
  <c r="N13" i="1"/>
  <c r="N14" i="1"/>
  <c r="N15" i="1"/>
  <c r="N18" i="1"/>
  <c r="N19" i="1"/>
  <c r="N20" i="1"/>
  <c r="N21" i="1"/>
  <c r="O32" i="1"/>
  <c r="Q32" i="1" s="1"/>
  <c r="O33" i="1"/>
  <c r="R33" i="1" s="1"/>
  <c r="O34" i="1"/>
  <c r="R34" i="1" s="1"/>
  <c r="O35" i="1"/>
  <c r="O36" i="1"/>
  <c r="O37" i="1"/>
  <c r="Q37" i="1" s="1"/>
  <c r="N35" i="1"/>
  <c r="N36" i="1"/>
  <c r="BM36" i="1"/>
  <c r="BN10" i="1"/>
  <c r="BN11" i="1"/>
  <c r="BN12" i="1"/>
  <c r="BM9" i="1"/>
  <c r="BM10" i="1"/>
  <c r="BM11" i="1"/>
  <c r="BM12" i="1"/>
  <c r="BL7" i="1"/>
  <c r="BL9" i="1"/>
  <c r="BL11" i="1"/>
  <c r="BL12" i="1"/>
  <c r="R32" i="1" l="1"/>
  <c r="Q34" i="1"/>
  <c r="R37" i="1"/>
  <c r="Q33" i="1"/>
  <c r="AH11" i="1"/>
  <c r="AI29" i="1"/>
  <c r="AI30" i="1"/>
  <c r="AI31" i="1"/>
  <c r="AI32" i="1"/>
  <c r="AI33" i="1"/>
  <c r="AI34" i="1"/>
  <c r="AH12" i="1"/>
  <c r="AH10" i="1"/>
  <c r="BP12" i="1"/>
  <c r="BP10" i="1"/>
  <c r="BQ11" i="1"/>
  <c r="BP11" i="1"/>
  <c r="BQ12" i="1"/>
  <c r="BQ10" i="1"/>
  <c r="BR29" i="6"/>
  <c r="Q29" i="6"/>
  <c r="R29" i="6"/>
  <c r="AI29" i="6"/>
  <c r="AH29" i="6"/>
  <c r="AY29" i="6"/>
  <c r="AZ29" i="6"/>
  <c r="BQ29" i="6"/>
  <c r="BP29" i="6"/>
  <c r="BS29" i="6"/>
  <c r="BU28" i="6" s="1"/>
  <c r="BU16" i="6"/>
  <c r="BV16" i="6"/>
  <c r="BV26" i="6"/>
  <c r="BU26" i="6"/>
  <c r="BK60" i="1"/>
  <c r="BL60" i="1"/>
  <c r="BM60" i="1"/>
  <c r="BJ40" i="1"/>
  <c r="BK36" i="1"/>
  <c r="BL36" i="1"/>
  <c r="BK34" i="1"/>
  <c r="BL34" i="1"/>
  <c r="BM34" i="1"/>
  <c r="BK33" i="1"/>
  <c r="BL33" i="1"/>
  <c r="BM33" i="1"/>
  <c r="BK32" i="1"/>
  <c r="BL32" i="1"/>
  <c r="BM32" i="1"/>
  <c r="BM30" i="1"/>
  <c r="BM29" i="1"/>
  <c r="BM28" i="1"/>
  <c r="BK22" i="1"/>
  <c r="BL22" i="1"/>
  <c r="BK12" i="1"/>
  <c r="BK11" i="1"/>
  <c r="BK10" i="1"/>
  <c r="BH26" i="5"/>
  <c r="BH27" i="5"/>
  <c r="BH28" i="5"/>
  <c r="BH29" i="5"/>
  <c r="BH30" i="5"/>
  <c r="BG30" i="5"/>
  <c r="BG26" i="5"/>
  <c r="BG27" i="5"/>
  <c r="BG28" i="5"/>
  <c r="BG29" i="5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E62" i="5"/>
  <c r="BF61" i="5"/>
  <c r="BF38" i="5"/>
  <c r="BH42" i="1"/>
  <c r="BH43" i="1"/>
  <c r="BH44" i="1"/>
  <c r="BH45" i="1"/>
  <c r="BH46" i="1"/>
  <c r="BH47" i="1"/>
  <c r="BH48" i="1"/>
  <c r="BH49" i="1"/>
  <c r="BH50" i="1"/>
  <c r="BH52" i="1"/>
  <c r="BH53" i="1"/>
  <c r="BH54" i="1"/>
  <c r="BH55" i="1"/>
  <c r="BH56" i="1"/>
  <c r="BG60" i="1"/>
  <c r="BH60" i="1"/>
  <c r="BH7" i="1"/>
  <c r="BH9" i="1"/>
  <c r="BH10" i="1"/>
  <c r="BH11" i="1"/>
  <c r="BH12" i="1"/>
  <c r="BH13" i="1"/>
  <c r="BH15" i="1"/>
  <c r="BH18" i="1"/>
  <c r="BH19" i="1"/>
  <c r="BH20" i="1"/>
  <c r="BH21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8" i="1"/>
  <c r="BG7" i="1"/>
  <c r="BG8" i="1"/>
  <c r="BG9" i="1"/>
  <c r="BG10" i="1"/>
  <c r="BG11" i="1"/>
  <c r="BG12" i="1"/>
  <c r="BG13" i="1"/>
  <c r="BG14" i="1"/>
  <c r="BG15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U29" i="6" l="1"/>
  <c r="BV29" i="6"/>
  <c r="BF62" i="5"/>
  <c r="BG38" i="5"/>
  <c r="BH38" i="5"/>
  <c r="BD7" i="5"/>
  <c r="BD8" i="5"/>
  <c r="BD9" i="5"/>
  <c r="BD10" i="5"/>
  <c r="BD11" i="5"/>
  <c r="BD12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N30" i="5"/>
  <c r="BN28" i="5"/>
  <c r="BN27" i="5"/>
  <c r="BN26" i="5"/>
  <c r="BN20" i="5"/>
  <c r="BC30" i="5"/>
  <c r="BD30" i="5"/>
  <c r="BM30" i="5"/>
  <c r="BM28" i="5"/>
  <c r="BM27" i="5"/>
  <c r="BM26" i="5"/>
  <c r="BD20" i="5"/>
  <c r="BM20" i="5"/>
  <c r="BQ26" i="5" l="1"/>
  <c r="BP26" i="5"/>
  <c r="BQ27" i="5"/>
  <c r="BP27" i="5"/>
  <c r="BQ28" i="5"/>
  <c r="BP28" i="5"/>
  <c r="BP20" i="5"/>
  <c r="BQ20" i="5"/>
  <c r="BP30" i="5"/>
  <c r="BQ30" i="5"/>
  <c r="BC60" i="1"/>
  <c r="BD60" i="1"/>
  <c r="BC36" i="1"/>
  <c r="BC34" i="1"/>
  <c r="BD34" i="1"/>
  <c r="BC33" i="1"/>
  <c r="BD33" i="1"/>
  <c r="BC32" i="1"/>
  <c r="BD32" i="1"/>
  <c r="BC22" i="1"/>
  <c r="BD22" i="1"/>
  <c r="BN60" i="1" l="1"/>
  <c r="BN36" i="1"/>
  <c r="BN34" i="1"/>
  <c r="BN33" i="1"/>
  <c r="BN32" i="1"/>
  <c r="BN30" i="1"/>
  <c r="BN29" i="1"/>
  <c r="BN28" i="1"/>
  <c r="BN22" i="1"/>
  <c r="BQ22" i="1" s="1"/>
  <c r="BQ29" i="1" l="1"/>
  <c r="BP29" i="1"/>
  <c r="BQ32" i="1"/>
  <c r="BP32" i="1"/>
  <c r="BQ34" i="1"/>
  <c r="BP34" i="1"/>
  <c r="BQ60" i="1"/>
  <c r="BP60" i="1"/>
  <c r="BQ28" i="1"/>
  <c r="BP28" i="1"/>
  <c r="BQ30" i="1"/>
  <c r="BP30" i="1"/>
  <c r="BQ33" i="1"/>
  <c r="BP33" i="1"/>
  <c r="BP36" i="1"/>
  <c r="BQ36" i="1"/>
  <c r="BP22" i="1"/>
  <c r="AG61" i="5"/>
  <c r="AG56" i="5"/>
  <c r="BT56" i="5" s="1"/>
  <c r="AG38" i="5"/>
  <c r="P61" i="5"/>
  <c r="P56" i="5"/>
  <c r="P38" i="5"/>
  <c r="R14" i="1"/>
  <c r="R15" i="1"/>
  <c r="R18" i="1"/>
  <c r="R19" i="1"/>
  <c r="R20" i="1"/>
  <c r="R21" i="1"/>
  <c r="R35" i="1"/>
  <c r="R36" i="1"/>
  <c r="Q13" i="1"/>
  <c r="Q14" i="1"/>
  <c r="Q15" i="1"/>
  <c r="Q18" i="1"/>
  <c r="Q19" i="1"/>
  <c r="Q20" i="1"/>
  <c r="Q21" i="1"/>
  <c r="Q35" i="1"/>
  <c r="Q36" i="1"/>
  <c r="P64" i="1"/>
  <c r="P58" i="1"/>
  <c r="P40" i="1"/>
  <c r="E7" i="1"/>
  <c r="E9" i="1"/>
  <c r="E11" i="1"/>
  <c r="E12" i="1"/>
  <c r="E13" i="1"/>
  <c r="E18" i="1"/>
  <c r="E19" i="1"/>
  <c r="E20" i="1"/>
  <c r="E21" i="1"/>
  <c r="E22" i="1"/>
  <c r="E23" i="1"/>
  <c r="E24" i="1"/>
  <c r="E25" i="1"/>
  <c r="BO61" i="5"/>
  <c r="BJ61" i="5"/>
  <c r="BH61" i="5"/>
  <c r="BB61" i="5"/>
  <c r="AS61" i="5"/>
  <c r="AR61" i="5"/>
  <c r="AO61" i="5"/>
  <c r="AN61" i="5"/>
  <c r="AK61" i="5"/>
  <c r="AJ61" i="5"/>
  <c r="AB61" i="5"/>
  <c r="AA61" i="5"/>
  <c r="X61" i="5"/>
  <c r="W61" i="5"/>
  <c r="T61" i="5"/>
  <c r="K61" i="5"/>
  <c r="G61" i="5"/>
  <c r="C61" i="5"/>
  <c r="BN60" i="5"/>
  <c r="BQ60" i="5" s="1"/>
  <c r="BM60" i="5"/>
  <c r="BL60" i="5"/>
  <c r="BK60" i="5"/>
  <c r="BH60" i="5"/>
  <c r="BG60" i="5"/>
  <c r="BD60" i="5"/>
  <c r="BC60" i="5"/>
  <c r="AW60" i="5"/>
  <c r="AZ60" i="5" s="1"/>
  <c r="AV60" i="5"/>
  <c r="AU60" i="5"/>
  <c r="AT60" i="5"/>
  <c r="AQ60" i="5"/>
  <c r="AP60" i="5"/>
  <c r="AM60" i="5"/>
  <c r="AL60" i="5"/>
  <c r="AF60" i="5"/>
  <c r="AI60" i="5" s="1"/>
  <c r="AE60" i="5"/>
  <c r="AD60" i="5"/>
  <c r="AC60" i="5"/>
  <c r="Z60" i="5"/>
  <c r="Y60" i="5"/>
  <c r="V60" i="5"/>
  <c r="U60" i="5"/>
  <c r="O60" i="5"/>
  <c r="N60" i="5"/>
  <c r="BR60" i="5" s="1"/>
  <c r="M60" i="5"/>
  <c r="L60" i="5"/>
  <c r="I60" i="5"/>
  <c r="H60" i="5"/>
  <c r="E60" i="5"/>
  <c r="D60" i="5"/>
  <c r="BN59" i="5"/>
  <c r="BQ59" i="5" s="1"/>
  <c r="BM59" i="5"/>
  <c r="BL59" i="5"/>
  <c r="BK59" i="5"/>
  <c r="BH59" i="5"/>
  <c r="BG59" i="5"/>
  <c r="BD59" i="5"/>
  <c r="BC59" i="5"/>
  <c r="AW59" i="5"/>
  <c r="AZ59" i="5" s="1"/>
  <c r="AV59" i="5"/>
  <c r="AU59" i="5"/>
  <c r="AT59" i="5"/>
  <c r="AQ59" i="5"/>
  <c r="AP59" i="5"/>
  <c r="AM59" i="5"/>
  <c r="AL59" i="5"/>
  <c r="AF59" i="5"/>
  <c r="AI59" i="5" s="1"/>
  <c r="AE59" i="5"/>
  <c r="AD59" i="5"/>
  <c r="AC59" i="5"/>
  <c r="Z59" i="5"/>
  <c r="Y59" i="5"/>
  <c r="V59" i="5"/>
  <c r="U59" i="5"/>
  <c r="O59" i="5"/>
  <c r="Q59" i="5" s="1"/>
  <c r="N59" i="5"/>
  <c r="BR59" i="5" s="1"/>
  <c r="M59" i="5"/>
  <c r="L59" i="5"/>
  <c r="I59" i="5"/>
  <c r="H59" i="5"/>
  <c r="E59" i="5"/>
  <c r="D59" i="5"/>
  <c r="AW58" i="5"/>
  <c r="AV58" i="5"/>
  <c r="AU58" i="5"/>
  <c r="AT58" i="5"/>
  <c r="AQ58" i="5"/>
  <c r="AP58" i="5"/>
  <c r="AM58" i="5"/>
  <c r="AL58" i="5"/>
  <c r="AF58" i="5"/>
  <c r="AI58" i="5" s="1"/>
  <c r="AE58" i="5"/>
  <c r="AD58" i="5"/>
  <c r="AC58" i="5"/>
  <c r="Z58" i="5"/>
  <c r="Y58" i="5"/>
  <c r="V58" i="5"/>
  <c r="U58" i="5"/>
  <c r="O58" i="5"/>
  <c r="BS58" i="5" s="1"/>
  <c r="N58" i="5"/>
  <c r="BR58" i="5" s="1"/>
  <c r="M58" i="5"/>
  <c r="L58" i="5"/>
  <c r="I58" i="5"/>
  <c r="H58" i="5"/>
  <c r="E58" i="5"/>
  <c r="D58" i="5"/>
  <c r="BN57" i="5"/>
  <c r="BN61" i="5" s="1"/>
  <c r="BM57" i="5"/>
  <c r="BM61" i="5" s="1"/>
  <c r="BL57" i="5"/>
  <c r="BK57" i="5"/>
  <c r="BH57" i="5"/>
  <c r="BG57" i="5"/>
  <c r="BD57" i="5"/>
  <c r="BC57" i="5"/>
  <c r="AW57" i="5"/>
  <c r="AZ57" i="5" s="1"/>
  <c r="AV57" i="5"/>
  <c r="AV61" i="5" s="1"/>
  <c r="AU57" i="5"/>
  <c r="AT57" i="5"/>
  <c r="AQ57" i="5"/>
  <c r="AP57" i="5"/>
  <c r="AM57" i="5"/>
  <c r="AL57" i="5"/>
  <c r="AF57" i="5"/>
  <c r="AF61" i="5" s="1"/>
  <c r="AE57" i="5"/>
  <c r="AE61" i="5" s="1"/>
  <c r="AD57" i="5"/>
  <c r="AC57" i="5"/>
  <c r="Z57" i="5"/>
  <c r="Y57" i="5"/>
  <c r="V57" i="5"/>
  <c r="U57" i="5"/>
  <c r="O57" i="5"/>
  <c r="N57" i="5"/>
  <c r="N61" i="5" s="1"/>
  <c r="M57" i="5"/>
  <c r="L57" i="5"/>
  <c r="I57" i="5"/>
  <c r="H57" i="5"/>
  <c r="E57" i="5"/>
  <c r="D57" i="5"/>
  <c r="BJ56" i="5"/>
  <c r="BB56" i="5"/>
  <c r="AS56" i="5"/>
  <c r="AR56" i="5"/>
  <c r="AO56" i="5"/>
  <c r="AN56" i="5"/>
  <c r="AK56" i="5"/>
  <c r="AJ56" i="5"/>
  <c r="AB56" i="5"/>
  <c r="AA56" i="5"/>
  <c r="X56" i="5"/>
  <c r="W56" i="5"/>
  <c r="T56" i="5"/>
  <c r="K56" i="5"/>
  <c r="G56" i="5"/>
  <c r="C56" i="5"/>
  <c r="BN55" i="5"/>
  <c r="BQ55" i="5" s="1"/>
  <c r="BM55" i="5"/>
  <c r="BL55" i="5"/>
  <c r="BK55" i="5"/>
  <c r="BH55" i="5"/>
  <c r="BG55" i="5"/>
  <c r="BD55" i="5"/>
  <c r="BC55" i="5"/>
  <c r="AW55" i="5"/>
  <c r="AZ55" i="5" s="1"/>
  <c r="AV55" i="5"/>
  <c r="AU55" i="5"/>
  <c r="AT55" i="5"/>
  <c r="AQ55" i="5"/>
  <c r="AP55" i="5"/>
  <c r="AM55" i="5"/>
  <c r="AL55" i="5"/>
  <c r="AF55" i="5"/>
  <c r="AI55" i="5" s="1"/>
  <c r="AE55" i="5"/>
  <c r="AD55" i="5"/>
  <c r="AC55" i="5"/>
  <c r="Z55" i="5"/>
  <c r="Y55" i="5"/>
  <c r="V55" i="5"/>
  <c r="U55" i="5"/>
  <c r="O55" i="5"/>
  <c r="N55" i="5"/>
  <c r="BR55" i="5" s="1"/>
  <c r="M55" i="5"/>
  <c r="L55" i="5"/>
  <c r="I55" i="5"/>
  <c r="H55" i="5"/>
  <c r="E55" i="5"/>
  <c r="D55" i="5"/>
  <c r="BN54" i="5"/>
  <c r="BQ54" i="5" s="1"/>
  <c r="BM54" i="5"/>
  <c r="BL54" i="5"/>
  <c r="BK54" i="5"/>
  <c r="BH54" i="5"/>
  <c r="BG54" i="5"/>
  <c r="BD54" i="5"/>
  <c r="BC54" i="5"/>
  <c r="AW54" i="5"/>
  <c r="AZ54" i="5" s="1"/>
  <c r="AV54" i="5"/>
  <c r="AU54" i="5"/>
  <c r="AT54" i="5"/>
  <c r="AQ54" i="5"/>
  <c r="AP54" i="5"/>
  <c r="AM54" i="5"/>
  <c r="AL54" i="5"/>
  <c r="AF54" i="5"/>
  <c r="AI54" i="5" s="1"/>
  <c r="AE54" i="5"/>
  <c r="AD54" i="5"/>
  <c r="AC54" i="5"/>
  <c r="Z54" i="5"/>
  <c r="Y54" i="5"/>
  <c r="V54" i="5"/>
  <c r="U54" i="5"/>
  <c r="O54" i="5"/>
  <c r="N54" i="5"/>
  <c r="BR54" i="5" s="1"/>
  <c r="M54" i="5"/>
  <c r="L54" i="5"/>
  <c r="I54" i="5"/>
  <c r="H54" i="5"/>
  <c r="E54" i="5"/>
  <c r="D54" i="5"/>
  <c r="BN53" i="5"/>
  <c r="BQ53" i="5" s="1"/>
  <c r="BM53" i="5"/>
  <c r="BL53" i="5"/>
  <c r="BK53" i="5"/>
  <c r="BH53" i="5"/>
  <c r="BG53" i="5"/>
  <c r="BD53" i="5"/>
  <c r="BC53" i="5"/>
  <c r="AW53" i="5"/>
  <c r="AZ53" i="5" s="1"/>
  <c r="AV53" i="5"/>
  <c r="AU53" i="5"/>
  <c r="AT53" i="5"/>
  <c r="AQ53" i="5"/>
  <c r="AP53" i="5"/>
  <c r="AM53" i="5"/>
  <c r="AL53" i="5"/>
  <c r="AF53" i="5"/>
  <c r="AI53" i="5" s="1"/>
  <c r="AE53" i="5"/>
  <c r="AD53" i="5"/>
  <c r="AC53" i="5"/>
  <c r="Z53" i="5"/>
  <c r="Y53" i="5"/>
  <c r="V53" i="5"/>
  <c r="U53" i="5"/>
  <c r="O53" i="5"/>
  <c r="N53" i="5"/>
  <c r="BR53" i="5" s="1"/>
  <c r="M53" i="5"/>
  <c r="L53" i="5"/>
  <c r="I53" i="5"/>
  <c r="H53" i="5"/>
  <c r="E53" i="5"/>
  <c r="D53" i="5"/>
  <c r="BN52" i="5"/>
  <c r="BQ52" i="5" s="1"/>
  <c r="BM52" i="5"/>
  <c r="BL52" i="5"/>
  <c r="BK52" i="5"/>
  <c r="BH52" i="5"/>
  <c r="BG52" i="5"/>
  <c r="BD52" i="5"/>
  <c r="BC52" i="5"/>
  <c r="AW52" i="5"/>
  <c r="AZ52" i="5" s="1"/>
  <c r="AV52" i="5"/>
  <c r="AU52" i="5"/>
  <c r="AT52" i="5"/>
  <c r="AQ52" i="5"/>
  <c r="AP52" i="5"/>
  <c r="AM52" i="5"/>
  <c r="AL52" i="5"/>
  <c r="AF52" i="5"/>
  <c r="AI52" i="5" s="1"/>
  <c r="AE52" i="5"/>
  <c r="AD52" i="5"/>
  <c r="AC52" i="5"/>
  <c r="Z52" i="5"/>
  <c r="Y52" i="5"/>
  <c r="V52" i="5"/>
  <c r="U52" i="5"/>
  <c r="O52" i="5"/>
  <c r="N52" i="5"/>
  <c r="BR52" i="5" s="1"/>
  <c r="M52" i="5"/>
  <c r="L52" i="5"/>
  <c r="I52" i="5"/>
  <c r="H52" i="5"/>
  <c r="E52" i="5"/>
  <c r="D52" i="5"/>
  <c r="BN51" i="5"/>
  <c r="BQ51" i="5" s="1"/>
  <c r="BM51" i="5"/>
  <c r="BL51" i="5"/>
  <c r="BK51" i="5"/>
  <c r="BH51" i="5"/>
  <c r="BG51" i="5"/>
  <c r="BD51" i="5"/>
  <c r="BC51" i="5"/>
  <c r="AW51" i="5"/>
  <c r="AZ51" i="5" s="1"/>
  <c r="AV51" i="5"/>
  <c r="AU51" i="5"/>
  <c r="AT51" i="5"/>
  <c r="AQ51" i="5"/>
  <c r="AP51" i="5"/>
  <c r="AM51" i="5"/>
  <c r="AL51" i="5"/>
  <c r="AF51" i="5"/>
  <c r="AI51" i="5" s="1"/>
  <c r="AE51" i="5"/>
  <c r="AD51" i="5"/>
  <c r="AC51" i="5"/>
  <c r="Z51" i="5"/>
  <c r="Y51" i="5"/>
  <c r="V51" i="5"/>
  <c r="U51" i="5"/>
  <c r="O51" i="5"/>
  <c r="N51" i="5"/>
  <c r="BR51" i="5" s="1"/>
  <c r="M51" i="5"/>
  <c r="L51" i="5"/>
  <c r="I51" i="5"/>
  <c r="H51" i="5"/>
  <c r="E51" i="5"/>
  <c r="D51" i="5"/>
  <c r="BN50" i="5"/>
  <c r="BQ50" i="5" s="1"/>
  <c r="BM50" i="5"/>
  <c r="BL50" i="5"/>
  <c r="BK50" i="5"/>
  <c r="BH50" i="5"/>
  <c r="BG50" i="5"/>
  <c r="BD50" i="5"/>
  <c r="BC50" i="5"/>
  <c r="AW50" i="5"/>
  <c r="AZ50" i="5" s="1"/>
  <c r="AV50" i="5"/>
  <c r="AU50" i="5"/>
  <c r="AT50" i="5"/>
  <c r="AQ50" i="5"/>
  <c r="AP50" i="5"/>
  <c r="AM50" i="5"/>
  <c r="AL50" i="5"/>
  <c r="AF50" i="5"/>
  <c r="AI50" i="5" s="1"/>
  <c r="AE50" i="5"/>
  <c r="AD50" i="5"/>
  <c r="AC50" i="5"/>
  <c r="Z50" i="5"/>
  <c r="Y50" i="5"/>
  <c r="V50" i="5"/>
  <c r="U50" i="5"/>
  <c r="O50" i="5"/>
  <c r="N50" i="5"/>
  <c r="BR50" i="5" s="1"/>
  <c r="M50" i="5"/>
  <c r="L50" i="5"/>
  <c r="I50" i="5"/>
  <c r="H50" i="5"/>
  <c r="E50" i="5"/>
  <c r="D50" i="5"/>
  <c r="BN49" i="5"/>
  <c r="BQ49" i="5" s="1"/>
  <c r="BM49" i="5"/>
  <c r="BL49" i="5"/>
  <c r="BK49" i="5"/>
  <c r="BH49" i="5"/>
  <c r="BG49" i="5"/>
  <c r="BD49" i="5"/>
  <c r="BC49" i="5"/>
  <c r="AW49" i="5"/>
  <c r="AZ49" i="5" s="1"/>
  <c r="AV49" i="5"/>
  <c r="AU49" i="5"/>
  <c r="AT49" i="5"/>
  <c r="AP49" i="5"/>
  <c r="AL49" i="5"/>
  <c r="AF49" i="5"/>
  <c r="AI49" i="5" s="1"/>
  <c r="AE49" i="5"/>
  <c r="AD49" i="5"/>
  <c r="AC49" i="5"/>
  <c r="Z49" i="5"/>
  <c r="Y49" i="5"/>
  <c r="V49" i="5"/>
  <c r="U49" i="5"/>
  <c r="O49" i="5"/>
  <c r="N49" i="5"/>
  <c r="M49" i="5"/>
  <c r="L49" i="5"/>
  <c r="I49" i="5"/>
  <c r="H49" i="5"/>
  <c r="E49" i="5"/>
  <c r="D49" i="5"/>
  <c r="BN48" i="5"/>
  <c r="BQ48" i="5" s="1"/>
  <c r="BM48" i="5"/>
  <c r="BL48" i="5"/>
  <c r="BK48" i="5"/>
  <c r="BH48" i="5"/>
  <c r="BG48" i="5"/>
  <c r="BD48" i="5"/>
  <c r="BC48" i="5"/>
  <c r="AW48" i="5"/>
  <c r="AZ48" i="5" s="1"/>
  <c r="AV48" i="5"/>
  <c r="AU48" i="5"/>
  <c r="AT48" i="5"/>
  <c r="AQ48" i="5"/>
  <c r="AP48" i="5"/>
  <c r="AM48" i="5"/>
  <c r="AL48" i="5"/>
  <c r="AF48" i="5"/>
  <c r="AI48" i="5" s="1"/>
  <c r="AE48" i="5"/>
  <c r="AD48" i="5"/>
  <c r="AC48" i="5"/>
  <c r="Z48" i="5"/>
  <c r="Y48" i="5"/>
  <c r="V48" i="5"/>
  <c r="U48" i="5"/>
  <c r="O48" i="5"/>
  <c r="N48" i="5"/>
  <c r="BR48" i="5" s="1"/>
  <c r="M48" i="5"/>
  <c r="L48" i="5"/>
  <c r="I48" i="5"/>
  <c r="H48" i="5"/>
  <c r="E48" i="5"/>
  <c r="D48" i="5"/>
  <c r="BN47" i="5"/>
  <c r="BQ47" i="5" s="1"/>
  <c r="BM47" i="5"/>
  <c r="BL47" i="5"/>
  <c r="BK47" i="5"/>
  <c r="BH47" i="5"/>
  <c r="BG47" i="5"/>
  <c r="BD47" i="5"/>
  <c r="BC47" i="5"/>
  <c r="AW47" i="5"/>
  <c r="AZ47" i="5" s="1"/>
  <c r="AV47" i="5"/>
  <c r="AU47" i="5"/>
  <c r="AT47" i="5"/>
  <c r="AQ47" i="5"/>
  <c r="AP47" i="5"/>
  <c r="AM47" i="5"/>
  <c r="AL47" i="5"/>
  <c r="AF47" i="5"/>
  <c r="AI47" i="5" s="1"/>
  <c r="AE47" i="5"/>
  <c r="AD47" i="5"/>
  <c r="AC47" i="5"/>
  <c r="Z47" i="5"/>
  <c r="Y47" i="5"/>
  <c r="V47" i="5"/>
  <c r="U47" i="5"/>
  <c r="O47" i="5"/>
  <c r="N47" i="5"/>
  <c r="BR47" i="5" s="1"/>
  <c r="M47" i="5"/>
  <c r="L47" i="5"/>
  <c r="I47" i="5"/>
  <c r="H47" i="5"/>
  <c r="E47" i="5"/>
  <c r="D47" i="5"/>
  <c r="BN46" i="5"/>
  <c r="BQ46" i="5" s="1"/>
  <c r="BM46" i="5"/>
  <c r="BL46" i="5"/>
  <c r="BK46" i="5"/>
  <c r="BH46" i="5"/>
  <c r="BG46" i="5"/>
  <c r="BD46" i="5"/>
  <c r="BC46" i="5"/>
  <c r="AW46" i="5"/>
  <c r="AZ46" i="5" s="1"/>
  <c r="AV46" i="5"/>
  <c r="AU46" i="5"/>
  <c r="AT46" i="5"/>
  <c r="AQ46" i="5"/>
  <c r="AP46" i="5"/>
  <c r="AM46" i="5"/>
  <c r="AL46" i="5"/>
  <c r="AF46" i="5"/>
  <c r="AI46" i="5" s="1"/>
  <c r="AE46" i="5"/>
  <c r="AD46" i="5"/>
  <c r="AC46" i="5"/>
  <c r="Z46" i="5"/>
  <c r="Y46" i="5"/>
  <c r="V46" i="5"/>
  <c r="U46" i="5"/>
  <c r="O46" i="5"/>
  <c r="N46" i="5"/>
  <c r="BR46" i="5" s="1"/>
  <c r="M46" i="5"/>
  <c r="L46" i="5"/>
  <c r="I46" i="5"/>
  <c r="H46" i="5"/>
  <c r="E46" i="5"/>
  <c r="D46" i="5"/>
  <c r="BN45" i="5"/>
  <c r="BQ45" i="5" s="1"/>
  <c r="BM45" i="5"/>
  <c r="BL45" i="5"/>
  <c r="BK45" i="5"/>
  <c r="BH45" i="5"/>
  <c r="BG45" i="5"/>
  <c r="BD45" i="5"/>
  <c r="BC45" i="5"/>
  <c r="AW45" i="5"/>
  <c r="AZ45" i="5" s="1"/>
  <c r="AV45" i="5"/>
  <c r="AU45" i="5"/>
  <c r="AT45" i="5"/>
  <c r="AQ45" i="5"/>
  <c r="AP45" i="5"/>
  <c r="AM45" i="5"/>
  <c r="AL45" i="5"/>
  <c r="AF45" i="5"/>
  <c r="AI45" i="5" s="1"/>
  <c r="AE45" i="5"/>
  <c r="AD45" i="5"/>
  <c r="AC45" i="5"/>
  <c r="Z45" i="5"/>
  <c r="Y45" i="5"/>
  <c r="V45" i="5"/>
  <c r="U45" i="5"/>
  <c r="O45" i="5"/>
  <c r="N45" i="5"/>
  <c r="BR45" i="5" s="1"/>
  <c r="M45" i="5"/>
  <c r="L45" i="5"/>
  <c r="I45" i="5"/>
  <c r="H45" i="5"/>
  <c r="E45" i="5"/>
  <c r="D45" i="5"/>
  <c r="BN44" i="5"/>
  <c r="BP44" i="5" s="1"/>
  <c r="BM44" i="5"/>
  <c r="BL44" i="5"/>
  <c r="BK44" i="5"/>
  <c r="BH44" i="5"/>
  <c r="BG44" i="5"/>
  <c r="BD44" i="5"/>
  <c r="BC44" i="5"/>
  <c r="AW44" i="5"/>
  <c r="AY44" i="5" s="1"/>
  <c r="AV44" i="5"/>
  <c r="AU44" i="5"/>
  <c r="AT44" i="5"/>
  <c r="AQ44" i="5"/>
  <c r="AP44" i="5"/>
  <c r="AM44" i="5"/>
  <c r="AL44" i="5"/>
  <c r="AF44" i="5"/>
  <c r="AH44" i="5" s="1"/>
  <c r="AE44" i="5"/>
  <c r="AD44" i="5"/>
  <c r="AC44" i="5"/>
  <c r="Z44" i="5"/>
  <c r="Y44" i="5"/>
  <c r="V44" i="5"/>
  <c r="U44" i="5"/>
  <c r="O44" i="5"/>
  <c r="N44" i="5"/>
  <c r="BR44" i="5" s="1"/>
  <c r="M44" i="5"/>
  <c r="L44" i="5"/>
  <c r="I44" i="5"/>
  <c r="H44" i="5"/>
  <c r="E44" i="5"/>
  <c r="D44" i="5"/>
  <c r="BN43" i="5"/>
  <c r="BP43" i="5" s="1"/>
  <c r="BM43" i="5"/>
  <c r="BL43" i="5"/>
  <c r="BK43" i="5"/>
  <c r="BH43" i="5"/>
  <c r="BG43" i="5"/>
  <c r="BD43" i="5"/>
  <c r="BC43" i="5"/>
  <c r="AW43" i="5"/>
  <c r="AY43" i="5" s="1"/>
  <c r="AV43" i="5"/>
  <c r="AU43" i="5"/>
  <c r="AT43" i="5"/>
  <c r="AQ43" i="5"/>
  <c r="AP43" i="5"/>
  <c r="AM43" i="5"/>
  <c r="AL43" i="5"/>
  <c r="AF43" i="5"/>
  <c r="AI43" i="5" s="1"/>
  <c r="AE43" i="5"/>
  <c r="AD43" i="5"/>
  <c r="AC43" i="5"/>
  <c r="Z43" i="5"/>
  <c r="Y43" i="5"/>
  <c r="V43" i="5"/>
  <c r="U43" i="5"/>
  <c r="O43" i="5"/>
  <c r="N43" i="5"/>
  <c r="M43" i="5"/>
  <c r="L43" i="5"/>
  <c r="I43" i="5"/>
  <c r="H43" i="5"/>
  <c r="E43" i="5"/>
  <c r="D43" i="5"/>
  <c r="BN42" i="5"/>
  <c r="BQ42" i="5" s="1"/>
  <c r="BM42" i="5"/>
  <c r="BL42" i="5"/>
  <c r="BK42" i="5"/>
  <c r="BH42" i="5"/>
  <c r="BG42" i="5"/>
  <c r="BD42" i="5"/>
  <c r="BC42" i="5"/>
  <c r="AW42" i="5"/>
  <c r="AZ42" i="5" s="1"/>
  <c r="AV42" i="5"/>
  <c r="AU42" i="5"/>
  <c r="AT42" i="5"/>
  <c r="AQ42" i="5"/>
  <c r="AP42" i="5"/>
  <c r="AM42" i="5"/>
  <c r="AL42" i="5"/>
  <c r="AF42" i="5"/>
  <c r="AI42" i="5" s="1"/>
  <c r="AE42" i="5"/>
  <c r="AD42" i="5"/>
  <c r="AC42" i="5"/>
  <c r="Z42" i="5"/>
  <c r="Y42" i="5"/>
  <c r="V42" i="5"/>
  <c r="U42" i="5"/>
  <c r="O42" i="5"/>
  <c r="N42" i="5"/>
  <c r="BR42" i="5" s="1"/>
  <c r="M42" i="5"/>
  <c r="L42" i="5"/>
  <c r="I42" i="5"/>
  <c r="H42" i="5"/>
  <c r="E42" i="5"/>
  <c r="D42" i="5"/>
  <c r="BN41" i="5"/>
  <c r="BQ41" i="5" s="1"/>
  <c r="BM41" i="5"/>
  <c r="BL41" i="5"/>
  <c r="BK41" i="5"/>
  <c r="BH41" i="5"/>
  <c r="BG41" i="5"/>
  <c r="BD41" i="5"/>
  <c r="BC41" i="5"/>
  <c r="AW41" i="5"/>
  <c r="AZ41" i="5" s="1"/>
  <c r="AV41" i="5"/>
  <c r="AU41" i="5"/>
  <c r="AT41" i="5"/>
  <c r="AQ41" i="5"/>
  <c r="AP41" i="5"/>
  <c r="AM41" i="5"/>
  <c r="AL41" i="5"/>
  <c r="AF41" i="5"/>
  <c r="AI41" i="5" s="1"/>
  <c r="AE41" i="5"/>
  <c r="AD41" i="5"/>
  <c r="AC41" i="5"/>
  <c r="Z41" i="5"/>
  <c r="Y41" i="5"/>
  <c r="V41" i="5"/>
  <c r="U41" i="5"/>
  <c r="O41" i="5"/>
  <c r="N41" i="5"/>
  <c r="BR41" i="5" s="1"/>
  <c r="M41" i="5"/>
  <c r="L41" i="5"/>
  <c r="I41" i="5"/>
  <c r="H41" i="5"/>
  <c r="E41" i="5"/>
  <c r="D41" i="5"/>
  <c r="BN40" i="5"/>
  <c r="BQ40" i="5" s="1"/>
  <c r="BM40" i="5"/>
  <c r="BL40" i="5"/>
  <c r="BK40" i="5"/>
  <c r="BG40" i="5"/>
  <c r="BD40" i="5"/>
  <c r="BC40" i="5"/>
  <c r="AW40" i="5"/>
  <c r="AY40" i="5" s="1"/>
  <c r="AV40" i="5"/>
  <c r="AU40" i="5"/>
  <c r="AT40" i="5"/>
  <c r="AQ40" i="5"/>
  <c r="AP40" i="5"/>
  <c r="AM40" i="5"/>
  <c r="AL40" i="5"/>
  <c r="AF40" i="5"/>
  <c r="AH40" i="5" s="1"/>
  <c r="AE40" i="5"/>
  <c r="AD40" i="5"/>
  <c r="AC40" i="5"/>
  <c r="Z40" i="5"/>
  <c r="Y40" i="5"/>
  <c r="V40" i="5"/>
  <c r="U40" i="5"/>
  <c r="O40" i="5"/>
  <c r="N40" i="5"/>
  <c r="M40" i="5"/>
  <c r="L40" i="5"/>
  <c r="I40" i="5"/>
  <c r="H40" i="5"/>
  <c r="E40" i="5"/>
  <c r="D40" i="5"/>
  <c r="BN39" i="5"/>
  <c r="BM39" i="5"/>
  <c r="BL39" i="5"/>
  <c r="BK39" i="5"/>
  <c r="BH39" i="5"/>
  <c r="BG39" i="5"/>
  <c r="BD39" i="5"/>
  <c r="BC39" i="5"/>
  <c r="AW39" i="5"/>
  <c r="AV39" i="5"/>
  <c r="AU39" i="5"/>
  <c r="AT39" i="5"/>
  <c r="AQ39" i="5"/>
  <c r="AP39" i="5"/>
  <c r="AM39" i="5"/>
  <c r="AL39" i="5"/>
  <c r="AF39" i="5"/>
  <c r="AE39" i="5"/>
  <c r="AD39" i="5"/>
  <c r="AC39" i="5"/>
  <c r="Z39" i="5"/>
  <c r="Y39" i="5"/>
  <c r="V39" i="5"/>
  <c r="U39" i="5"/>
  <c r="O39" i="5"/>
  <c r="N39" i="5"/>
  <c r="M39" i="5"/>
  <c r="L39" i="5"/>
  <c r="I39" i="5"/>
  <c r="H39" i="5"/>
  <c r="E39" i="5"/>
  <c r="D39" i="5"/>
  <c r="BO38" i="5"/>
  <c r="BO62" i="5" s="1"/>
  <c r="BJ38" i="5"/>
  <c r="BB38" i="5"/>
  <c r="BB62" i="5" s="1"/>
  <c r="AS38" i="5"/>
  <c r="AS62" i="5" s="1"/>
  <c r="AR38" i="5"/>
  <c r="AR62" i="5" s="1"/>
  <c r="AO38" i="5"/>
  <c r="AN38" i="5"/>
  <c r="AN62" i="5" s="1"/>
  <c r="AK38" i="5"/>
  <c r="AK62" i="5" s="1"/>
  <c r="AJ38" i="5"/>
  <c r="AJ62" i="5" s="1"/>
  <c r="AB38" i="5"/>
  <c r="AB62" i="5" s="1"/>
  <c r="AA38" i="5"/>
  <c r="AA62" i="5" s="1"/>
  <c r="X38" i="5"/>
  <c r="X62" i="5" s="1"/>
  <c r="W38" i="5"/>
  <c r="T38" i="5"/>
  <c r="T62" i="5" s="1"/>
  <c r="S62" i="5"/>
  <c r="K38" i="5"/>
  <c r="K62" i="5" s="1"/>
  <c r="G38" i="5"/>
  <c r="F62" i="5"/>
  <c r="C38" i="5"/>
  <c r="C62" i="5" s="1"/>
  <c r="BN37" i="5"/>
  <c r="BP37" i="5" s="1"/>
  <c r="BM37" i="5"/>
  <c r="BL37" i="5"/>
  <c r="BK37" i="5"/>
  <c r="BH37" i="5"/>
  <c r="BG37" i="5"/>
  <c r="BD37" i="5"/>
  <c r="BC37" i="5"/>
  <c r="AW37" i="5"/>
  <c r="AY37" i="5" s="1"/>
  <c r="AV37" i="5"/>
  <c r="AU37" i="5"/>
  <c r="AT37" i="5"/>
  <c r="AQ37" i="5"/>
  <c r="AP37" i="5"/>
  <c r="AM37" i="5"/>
  <c r="AL37" i="5"/>
  <c r="AF37" i="5"/>
  <c r="AH37" i="5" s="1"/>
  <c r="AE37" i="5"/>
  <c r="AD37" i="5"/>
  <c r="AC37" i="5"/>
  <c r="Z37" i="5"/>
  <c r="Y37" i="5"/>
  <c r="V37" i="5"/>
  <c r="U37" i="5"/>
  <c r="O37" i="5"/>
  <c r="R37" i="5" s="1"/>
  <c r="N37" i="5"/>
  <c r="BR37" i="5" s="1"/>
  <c r="M37" i="5"/>
  <c r="L37" i="5"/>
  <c r="I37" i="5"/>
  <c r="H37" i="5"/>
  <c r="E37" i="5"/>
  <c r="D37" i="5"/>
  <c r="BN36" i="5"/>
  <c r="BP36" i="5" s="1"/>
  <c r="BM36" i="5"/>
  <c r="BL36" i="5"/>
  <c r="BK36" i="5"/>
  <c r="BH36" i="5"/>
  <c r="BG36" i="5"/>
  <c r="BD36" i="5"/>
  <c r="BC36" i="5"/>
  <c r="AW36" i="5"/>
  <c r="AY36" i="5" s="1"/>
  <c r="AV36" i="5"/>
  <c r="AU36" i="5"/>
  <c r="AT36" i="5"/>
  <c r="AQ36" i="5"/>
  <c r="AP36" i="5"/>
  <c r="AM36" i="5"/>
  <c r="AL36" i="5"/>
  <c r="AF36" i="5"/>
  <c r="AH36" i="5" s="1"/>
  <c r="AE36" i="5"/>
  <c r="AD36" i="5"/>
  <c r="AC36" i="5"/>
  <c r="Z36" i="5"/>
  <c r="Y36" i="5"/>
  <c r="V36" i="5"/>
  <c r="U36" i="5"/>
  <c r="O36" i="5"/>
  <c r="N36" i="5"/>
  <c r="BR36" i="5" s="1"/>
  <c r="M36" i="5"/>
  <c r="L36" i="5"/>
  <c r="I36" i="5"/>
  <c r="H36" i="5"/>
  <c r="E36" i="5"/>
  <c r="D36" i="5"/>
  <c r="BN35" i="5"/>
  <c r="BP35" i="5" s="1"/>
  <c r="BM35" i="5"/>
  <c r="BL35" i="5"/>
  <c r="BK35" i="5"/>
  <c r="BH35" i="5"/>
  <c r="BG35" i="5"/>
  <c r="BD35" i="5"/>
  <c r="BC35" i="5"/>
  <c r="AW35" i="5"/>
  <c r="AY35" i="5" s="1"/>
  <c r="AV35" i="5"/>
  <c r="AU35" i="5"/>
  <c r="AT35" i="5"/>
  <c r="AQ35" i="5"/>
  <c r="AP35" i="5"/>
  <c r="AM35" i="5"/>
  <c r="AL35" i="5"/>
  <c r="AF35" i="5"/>
  <c r="AH35" i="5" s="1"/>
  <c r="AE35" i="5"/>
  <c r="AD35" i="5"/>
  <c r="AC35" i="5"/>
  <c r="Z35" i="5"/>
  <c r="Y35" i="5"/>
  <c r="V35" i="5"/>
  <c r="U35" i="5"/>
  <c r="O35" i="5"/>
  <c r="N35" i="5"/>
  <c r="BR35" i="5" s="1"/>
  <c r="M35" i="5"/>
  <c r="L35" i="5"/>
  <c r="I35" i="5"/>
  <c r="H35" i="5"/>
  <c r="E35" i="5"/>
  <c r="D35" i="5"/>
  <c r="AW34" i="5"/>
  <c r="AY34" i="5" s="1"/>
  <c r="AV34" i="5"/>
  <c r="AU34" i="5"/>
  <c r="AT34" i="5"/>
  <c r="AQ34" i="5"/>
  <c r="AP34" i="5"/>
  <c r="AM34" i="5"/>
  <c r="AL34" i="5"/>
  <c r="AF34" i="5"/>
  <c r="AH34" i="5" s="1"/>
  <c r="AE34" i="5"/>
  <c r="AD34" i="5"/>
  <c r="AC34" i="5"/>
  <c r="Z34" i="5"/>
  <c r="Y34" i="5"/>
  <c r="V34" i="5"/>
  <c r="U34" i="5"/>
  <c r="O34" i="5"/>
  <c r="N34" i="5"/>
  <c r="M34" i="5"/>
  <c r="L34" i="5"/>
  <c r="I34" i="5"/>
  <c r="H34" i="5"/>
  <c r="E34" i="5"/>
  <c r="D34" i="5"/>
  <c r="BN33" i="5"/>
  <c r="BP33" i="5" s="1"/>
  <c r="BM33" i="5"/>
  <c r="BL33" i="5"/>
  <c r="BK33" i="5"/>
  <c r="BH33" i="5"/>
  <c r="BG33" i="5"/>
  <c r="BD33" i="5"/>
  <c r="BC33" i="5"/>
  <c r="AW33" i="5"/>
  <c r="AY33" i="5" s="1"/>
  <c r="AV33" i="5"/>
  <c r="AU33" i="5"/>
  <c r="AT33" i="5"/>
  <c r="AQ33" i="5"/>
  <c r="AP33" i="5"/>
  <c r="AM33" i="5"/>
  <c r="AL33" i="5"/>
  <c r="AF33" i="5"/>
  <c r="AH33" i="5" s="1"/>
  <c r="AE33" i="5"/>
  <c r="AD33" i="5"/>
  <c r="AC33" i="5"/>
  <c r="Z33" i="5"/>
  <c r="Y33" i="5"/>
  <c r="V33" i="5"/>
  <c r="U33" i="5"/>
  <c r="O33" i="5"/>
  <c r="N33" i="5"/>
  <c r="BR33" i="5" s="1"/>
  <c r="M33" i="5"/>
  <c r="L33" i="5"/>
  <c r="I33" i="5"/>
  <c r="H33" i="5"/>
  <c r="E33" i="5"/>
  <c r="D33" i="5"/>
  <c r="AW32" i="5"/>
  <c r="AY32" i="5" s="1"/>
  <c r="AV32" i="5"/>
  <c r="AU32" i="5"/>
  <c r="AT32" i="5"/>
  <c r="AQ32" i="5"/>
  <c r="AP32" i="5"/>
  <c r="AM32" i="5"/>
  <c r="AL32" i="5"/>
  <c r="AF32" i="5"/>
  <c r="AH32" i="5" s="1"/>
  <c r="AE32" i="5"/>
  <c r="AD32" i="5"/>
  <c r="AC32" i="5"/>
  <c r="Z32" i="5"/>
  <c r="Y32" i="5"/>
  <c r="V32" i="5"/>
  <c r="U32" i="5"/>
  <c r="O32" i="5"/>
  <c r="N32" i="5"/>
  <c r="M32" i="5"/>
  <c r="L32" i="5"/>
  <c r="I32" i="5"/>
  <c r="H32" i="5"/>
  <c r="E32" i="5"/>
  <c r="D32" i="5"/>
  <c r="AW31" i="5"/>
  <c r="AY31" i="5" s="1"/>
  <c r="AV31" i="5"/>
  <c r="AU31" i="5"/>
  <c r="AT31" i="5"/>
  <c r="AQ31" i="5"/>
  <c r="AP31" i="5"/>
  <c r="AM31" i="5"/>
  <c r="AL31" i="5"/>
  <c r="AF31" i="5"/>
  <c r="AH31" i="5" s="1"/>
  <c r="AE31" i="5"/>
  <c r="AD31" i="5"/>
  <c r="AC31" i="5"/>
  <c r="Z31" i="5"/>
  <c r="Y31" i="5"/>
  <c r="V31" i="5"/>
  <c r="U31" i="5"/>
  <c r="O31" i="5"/>
  <c r="R31" i="5" s="1"/>
  <c r="N31" i="5"/>
  <c r="M31" i="5"/>
  <c r="L31" i="5"/>
  <c r="I31" i="5"/>
  <c r="H31" i="5"/>
  <c r="E31" i="5"/>
  <c r="D31" i="5"/>
  <c r="AW30" i="5"/>
  <c r="AY30" i="5" s="1"/>
  <c r="AV30" i="5"/>
  <c r="AU30" i="5"/>
  <c r="AT30" i="5"/>
  <c r="AQ30" i="5"/>
  <c r="AP30" i="5"/>
  <c r="AM30" i="5"/>
  <c r="AL30" i="5"/>
  <c r="AF30" i="5"/>
  <c r="AH30" i="5" s="1"/>
  <c r="AE30" i="5"/>
  <c r="AD30" i="5"/>
  <c r="AC30" i="5"/>
  <c r="Z30" i="5"/>
  <c r="Y30" i="5"/>
  <c r="V30" i="5"/>
  <c r="U30" i="5"/>
  <c r="O30" i="5"/>
  <c r="N30" i="5"/>
  <c r="BR30" i="5" s="1"/>
  <c r="M30" i="5"/>
  <c r="L30" i="5"/>
  <c r="I30" i="5"/>
  <c r="H30" i="5"/>
  <c r="E30" i="5"/>
  <c r="D30" i="5"/>
  <c r="BN29" i="5"/>
  <c r="BP29" i="5" s="1"/>
  <c r="BM29" i="5"/>
  <c r="BL29" i="5"/>
  <c r="BK29" i="5"/>
  <c r="BD29" i="5"/>
  <c r="BC29" i="5"/>
  <c r="AW29" i="5"/>
  <c r="AY29" i="5" s="1"/>
  <c r="AV29" i="5"/>
  <c r="AU29" i="5"/>
  <c r="AT29" i="5"/>
  <c r="AQ29" i="5"/>
  <c r="AP29" i="5"/>
  <c r="AM29" i="5"/>
  <c r="AL29" i="5"/>
  <c r="AF29" i="5"/>
  <c r="AH29" i="5" s="1"/>
  <c r="AE29" i="5"/>
  <c r="AD29" i="5"/>
  <c r="AC29" i="5"/>
  <c r="Z29" i="5"/>
  <c r="Y29" i="5"/>
  <c r="V29" i="5"/>
  <c r="U29" i="5"/>
  <c r="O29" i="5"/>
  <c r="N29" i="5"/>
  <c r="M29" i="5"/>
  <c r="L29" i="5"/>
  <c r="I29" i="5"/>
  <c r="H29" i="5"/>
  <c r="E29" i="5"/>
  <c r="D29" i="5"/>
  <c r="BL28" i="5"/>
  <c r="BK28" i="5"/>
  <c r="BD28" i="5"/>
  <c r="BC28" i="5"/>
  <c r="AW28" i="5"/>
  <c r="AY28" i="5" s="1"/>
  <c r="AV28" i="5"/>
  <c r="AU28" i="5"/>
  <c r="AT28" i="5"/>
  <c r="AQ28" i="5"/>
  <c r="AP28" i="5"/>
  <c r="AM28" i="5"/>
  <c r="AL28" i="5"/>
  <c r="AF28" i="5"/>
  <c r="AH28" i="5" s="1"/>
  <c r="AE28" i="5"/>
  <c r="AD28" i="5"/>
  <c r="AC28" i="5"/>
  <c r="Z28" i="5"/>
  <c r="Y28" i="5"/>
  <c r="V28" i="5"/>
  <c r="U28" i="5"/>
  <c r="O28" i="5"/>
  <c r="N28" i="5"/>
  <c r="BR28" i="5" s="1"/>
  <c r="M28" i="5"/>
  <c r="L28" i="5"/>
  <c r="I28" i="5"/>
  <c r="H28" i="5"/>
  <c r="E28" i="5"/>
  <c r="D28" i="5"/>
  <c r="BL27" i="5"/>
  <c r="BK27" i="5"/>
  <c r="BD27" i="5"/>
  <c r="BC27" i="5"/>
  <c r="AW27" i="5"/>
  <c r="AY27" i="5" s="1"/>
  <c r="AV27" i="5"/>
  <c r="AU27" i="5"/>
  <c r="AT27" i="5"/>
  <c r="AQ27" i="5"/>
  <c r="AP27" i="5"/>
  <c r="AM27" i="5"/>
  <c r="AL27" i="5"/>
  <c r="AF27" i="5"/>
  <c r="AH27" i="5" s="1"/>
  <c r="AE27" i="5"/>
  <c r="AD27" i="5"/>
  <c r="AC27" i="5"/>
  <c r="Z27" i="5"/>
  <c r="Y27" i="5"/>
  <c r="V27" i="5"/>
  <c r="U27" i="5"/>
  <c r="O27" i="5"/>
  <c r="N27" i="5"/>
  <c r="BR27" i="5" s="1"/>
  <c r="M27" i="5"/>
  <c r="L27" i="5"/>
  <c r="I27" i="5"/>
  <c r="H27" i="5"/>
  <c r="E27" i="5"/>
  <c r="D27" i="5"/>
  <c r="BL26" i="5"/>
  <c r="BK26" i="5"/>
  <c r="BD26" i="5"/>
  <c r="BC26" i="5"/>
  <c r="AW26" i="5"/>
  <c r="AY26" i="5" s="1"/>
  <c r="AV26" i="5"/>
  <c r="AU26" i="5"/>
  <c r="AT26" i="5"/>
  <c r="AQ26" i="5"/>
  <c r="AP26" i="5"/>
  <c r="AM26" i="5"/>
  <c r="AL26" i="5"/>
  <c r="AF26" i="5"/>
  <c r="AH26" i="5" s="1"/>
  <c r="AE26" i="5"/>
  <c r="AD26" i="5"/>
  <c r="AC26" i="5"/>
  <c r="Z26" i="5"/>
  <c r="Y26" i="5"/>
  <c r="V26" i="5"/>
  <c r="U26" i="5"/>
  <c r="O26" i="5"/>
  <c r="N26" i="5"/>
  <c r="BR26" i="5" s="1"/>
  <c r="M26" i="5"/>
  <c r="L26" i="5"/>
  <c r="I26" i="5"/>
  <c r="H26" i="5"/>
  <c r="E26" i="5"/>
  <c r="D26" i="5"/>
  <c r="BN25" i="5"/>
  <c r="BP25" i="5" s="1"/>
  <c r="BM25" i="5"/>
  <c r="BL25" i="5"/>
  <c r="BK25" i="5"/>
  <c r="BH25" i="5"/>
  <c r="BG25" i="5"/>
  <c r="BD25" i="5"/>
  <c r="BC25" i="5"/>
  <c r="AW25" i="5"/>
  <c r="AY25" i="5" s="1"/>
  <c r="AV25" i="5"/>
  <c r="AU25" i="5"/>
  <c r="AT25" i="5"/>
  <c r="AQ25" i="5"/>
  <c r="AP25" i="5"/>
  <c r="AM25" i="5"/>
  <c r="AL25" i="5"/>
  <c r="AF25" i="5"/>
  <c r="AH25" i="5" s="1"/>
  <c r="AE25" i="5"/>
  <c r="AD25" i="5"/>
  <c r="AC25" i="5"/>
  <c r="Z25" i="5"/>
  <c r="Y25" i="5"/>
  <c r="V25" i="5"/>
  <c r="U25" i="5"/>
  <c r="O25" i="5"/>
  <c r="N25" i="5"/>
  <c r="BR25" i="5" s="1"/>
  <c r="M25" i="5"/>
  <c r="L25" i="5"/>
  <c r="I25" i="5"/>
  <c r="H25" i="5"/>
  <c r="E25" i="5"/>
  <c r="D25" i="5"/>
  <c r="BN24" i="5"/>
  <c r="BP24" i="5" s="1"/>
  <c r="BM24" i="5"/>
  <c r="BL24" i="5"/>
  <c r="BK24" i="5"/>
  <c r="BH24" i="5"/>
  <c r="BG24" i="5"/>
  <c r="BD24" i="5"/>
  <c r="BC24" i="5"/>
  <c r="AW24" i="5"/>
  <c r="AY24" i="5" s="1"/>
  <c r="AV24" i="5"/>
  <c r="AU24" i="5"/>
  <c r="AT24" i="5"/>
  <c r="AQ24" i="5"/>
  <c r="AP24" i="5"/>
  <c r="AM24" i="5"/>
  <c r="AL24" i="5"/>
  <c r="AF24" i="5"/>
  <c r="AH24" i="5" s="1"/>
  <c r="AE24" i="5"/>
  <c r="AD24" i="5"/>
  <c r="AC24" i="5"/>
  <c r="Z24" i="5"/>
  <c r="Y24" i="5"/>
  <c r="V24" i="5"/>
  <c r="U24" i="5"/>
  <c r="O24" i="5"/>
  <c r="N24" i="5"/>
  <c r="BR24" i="5" s="1"/>
  <c r="M24" i="5"/>
  <c r="L24" i="5"/>
  <c r="I24" i="5"/>
  <c r="H24" i="5"/>
  <c r="E24" i="5"/>
  <c r="D24" i="5"/>
  <c r="BN23" i="5"/>
  <c r="BP23" i="5" s="1"/>
  <c r="BM23" i="5"/>
  <c r="BL23" i="5"/>
  <c r="BK23" i="5"/>
  <c r="BH23" i="5"/>
  <c r="BG23" i="5"/>
  <c r="BD23" i="5"/>
  <c r="AW23" i="5"/>
  <c r="AY23" i="5" s="1"/>
  <c r="AV23" i="5"/>
  <c r="AU23" i="5"/>
  <c r="AT23" i="5"/>
  <c r="AQ23" i="5"/>
  <c r="AP23" i="5"/>
  <c r="AM23" i="5"/>
  <c r="AL23" i="5"/>
  <c r="AF23" i="5"/>
  <c r="AH23" i="5" s="1"/>
  <c r="AE23" i="5"/>
  <c r="AD23" i="5"/>
  <c r="AC23" i="5"/>
  <c r="Z23" i="5"/>
  <c r="Y23" i="5"/>
  <c r="V23" i="5"/>
  <c r="U23" i="5"/>
  <c r="O23" i="5"/>
  <c r="N23" i="5"/>
  <c r="M23" i="5"/>
  <c r="L23" i="5"/>
  <c r="I23" i="5"/>
  <c r="H23" i="5"/>
  <c r="E23" i="5"/>
  <c r="D23" i="5"/>
  <c r="BN22" i="5"/>
  <c r="BP22" i="5" s="1"/>
  <c r="BM22" i="5"/>
  <c r="BL22" i="5"/>
  <c r="BK22" i="5"/>
  <c r="BH22" i="5"/>
  <c r="BG22" i="5"/>
  <c r="BD22" i="5"/>
  <c r="AW22" i="5"/>
  <c r="AY22" i="5" s="1"/>
  <c r="AV22" i="5"/>
  <c r="AU22" i="5"/>
  <c r="AT22" i="5"/>
  <c r="AQ22" i="5"/>
  <c r="AP22" i="5"/>
  <c r="AM22" i="5"/>
  <c r="AL22" i="5"/>
  <c r="AF22" i="5"/>
  <c r="AH22" i="5" s="1"/>
  <c r="AE22" i="5"/>
  <c r="AD22" i="5"/>
  <c r="AC22" i="5"/>
  <c r="Z22" i="5"/>
  <c r="Y22" i="5"/>
  <c r="V22" i="5"/>
  <c r="U22" i="5"/>
  <c r="O22" i="5"/>
  <c r="N22" i="5"/>
  <c r="M22" i="5"/>
  <c r="L22" i="5"/>
  <c r="I22" i="5"/>
  <c r="H22" i="5"/>
  <c r="E22" i="5"/>
  <c r="D22" i="5"/>
  <c r="BN21" i="5"/>
  <c r="BP21" i="5" s="1"/>
  <c r="BM21" i="5"/>
  <c r="BL21" i="5"/>
  <c r="BK21" i="5"/>
  <c r="BH21" i="5"/>
  <c r="BD21" i="5"/>
  <c r="AW21" i="5"/>
  <c r="AY21" i="5" s="1"/>
  <c r="AV21" i="5"/>
  <c r="AU21" i="5"/>
  <c r="AT21" i="5"/>
  <c r="AQ21" i="5"/>
  <c r="AP21" i="5"/>
  <c r="AM21" i="5"/>
  <c r="AL21" i="5"/>
  <c r="AF21" i="5"/>
  <c r="AH21" i="5" s="1"/>
  <c r="AE21" i="5"/>
  <c r="AD21" i="5"/>
  <c r="AC21" i="5"/>
  <c r="Z21" i="5"/>
  <c r="Y21" i="5"/>
  <c r="V21" i="5"/>
  <c r="U21" i="5"/>
  <c r="O21" i="5"/>
  <c r="N21" i="5"/>
  <c r="M21" i="5"/>
  <c r="L21" i="5"/>
  <c r="I21" i="5"/>
  <c r="H21" i="5"/>
  <c r="E21" i="5"/>
  <c r="D21" i="5"/>
  <c r="AW20" i="5"/>
  <c r="AY20" i="5" s="1"/>
  <c r="AV20" i="5"/>
  <c r="AU20" i="5"/>
  <c r="AT20" i="5"/>
  <c r="AQ20" i="5"/>
  <c r="AP20" i="5"/>
  <c r="AM20" i="5"/>
  <c r="AL20" i="5"/>
  <c r="AF20" i="5"/>
  <c r="AH20" i="5" s="1"/>
  <c r="AE20" i="5"/>
  <c r="AD20" i="5"/>
  <c r="AC20" i="5"/>
  <c r="Z20" i="5"/>
  <c r="Y20" i="5"/>
  <c r="V20" i="5"/>
  <c r="U20" i="5"/>
  <c r="O20" i="5"/>
  <c r="N20" i="5"/>
  <c r="BR20" i="5" s="1"/>
  <c r="M20" i="5"/>
  <c r="L20" i="5"/>
  <c r="I20" i="5"/>
  <c r="H20" i="5"/>
  <c r="E20" i="5"/>
  <c r="D20" i="5"/>
  <c r="BN19" i="5"/>
  <c r="BP19" i="5" s="1"/>
  <c r="BM19" i="5"/>
  <c r="BL19" i="5"/>
  <c r="BK19" i="5"/>
  <c r="BD19" i="5"/>
  <c r="AW19" i="5"/>
  <c r="AY19" i="5" s="1"/>
  <c r="AV19" i="5"/>
  <c r="AU19" i="5"/>
  <c r="AT19" i="5"/>
  <c r="AQ19" i="5"/>
  <c r="AP19" i="5"/>
  <c r="AM19" i="5"/>
  <c r="AL19" i="5"/>
  <c r="AF19" i="5"/>
  <c r="AH19" i="5" s="1"/>
  <c r="AE19" i="5"/>
  <c r="AD19" i="5"/>
  <c r="AC19" i="5"/>
  <c r="Z19" i="5"/>
  <c r="Y19" i="5"/>
  <c r="V19" i="5"/>
  <c r="U19" i="5"/>
  <c r="O19" i="5"/>
  <c r="N19" i="5"/>
  <c r="M19" i="5"/>
  <c r="L19" i="5"/>
  <c r="I19" i="5"/>
  <c r="H19" i="5"/>
  <c r="E19" i="5"/>
  <c r="D19" i="5"/>
  <c r="BN18" i="5"/>
  <c r="BP18" i="5" s="1"/>
  <c r="BM18" i="5"/>
  <c r="BL18" i="5"/>
  <c r="BK18" i="5"/>
  <c r="BD18" i="5"/>
  <c r="AW18" i="5"/>
  <c r="AY18" i="5" s="1"/>
  <c r="AV18" i="5"/>
  <c r="AU18" i="5"/>
  <c r="AT18" i="5"/>
  <c r="AQ18" i="5"/>
  <c r="AP18" i="5"/>
  <c r="AM18" i="5"/>
  <c r="AL18" i="5"/>
  <c r="AF18" i="5"/>
  <c r="AH18" i="5" s="1"/>
  <c r="AE18" i="5"/>
  <c r="AD18" i="5"/>
  <c r="AC18" i="5"/>
  <c r="Z18" i="5"/>
  <c r="Y18" i="5"/>
  <c r="V18" i="5"/>
  <c r="U18" i="5"/>
  <c r="O18" i="5"/>
  <c r="N18" i="5"/>
  <c r="M18" i="5"/>
  <c r="L18" i="5"/>
  <c r="I18" i="5"/>
  <c r="H18" i="5"/>
  <c r="E18" i="5"/>
  <c r="BN17" i="5"/>
  <c r="BQ17" i="5" s="1"/>
  <c r="BM17" i="5"/>
  <c r="BL17" i="5"/>
  <c r="BK17" i="5"/>
  <c r="BD17" i="5"/>
  <c r="AW17" i="5"/>
  <c r="AZ17" i="5" s="1"/>
  <c r="AV17" i="5"/>
  <c r="AU17" i="5"/>
  <c r="AT17" i="5"/>
  <c r="AQ17" i="5"/>
  <c r="AP17" i="5"/>
  <c r="AM17" i="5"/>
  <c r="AL17" i="5"/>
  <c r="AF17" i="5"/>
  <c r="AI17" i="5" s="1"/>
  <c r="AE17" i="5"/>
  <c r="AD17" i="5"/>
  <c r="AC17" i="5"/>
  <c r="Z17" i="5"/>
  <c r="Y17" i="5"/>
  <c r="V17" i="5"/>
  <c r="U17" i="5"/>
  <c r="O17" i="5"/>
  <c r="N17" i="5"/>
  <c r="M17" i="5"/>
  <c r="L17" i="5"/>
  <c r="I17" i="5"/>
  <c r="H17" i="5"/>
  <c r="E17" i="5"/>
  <c r="D17" i="5"/>
  <c r="BN16" i="5"/>
  <c r="BQ16" i="5" s="1"/>
  <c r="BM16" i="5"/>
  <c r="BL16" i="5"/>
  <c r="BK16" i="5"/>
  <c r="BD16" i="5"/>
  <c r="AW16" i="5"/>
  <c r="AZ16" i="5" s="1"/>
  <c r="AV16" i="5"/>
  <c r="AU16" i="5"/>
  <c r="AT16" i="5"/>
  <c r="AQ16" i="5"/>
  <c r="AP16" i="5"/>
  <c r="AM16" i="5"/>
  <c r="AL16" i="5"/>
  <c r="AF16" i="5"/>
  <c r="AI16" i="5" s="1"/>
  <c r="AE16" i="5"/>
  <c r="AD16" i="5"/>
  <c r="AC16" i="5"/>
  <c r="Z16" i="5"/>
  <c r="Y16" i="5"/>
  <c r="V16" i="5"/>
  <c r="U16" i="5"/>
  <c r="O16" i="5"/>
  <c r="N16" i="5"/>
  <c r="M16" i="5"/>
  <c r="L16" i="5"/>
  <c r="I16" i="5"/>
  <c r="H16" i="5"/>
  <c r="E16" i="5"/>
  <c r="D16" i="5"/>
  <c r="BN15" i="5"/>
  <c r="BQ15" i="5" s="1"/>
  <c r="BM15" i="5"/>
  <c r="BL15" i="5"/>
  <c r="BK15" i="5"/>
  <c r="BD15" i="5"/>
  <c r="AW15" i="5"/>
  <c r="AZ15" i="5" s="1"/>
  <c r="AV15" i="5"/>
  <c r="AU15" i="5"/>
  <c r="AT15" i="5"/>
  <c r="AQ15" i="5"/>
  <c r="AP15" i="5"/>
  <c r="AM15" i="5"/>
  <c r="AL15" i="5"/>
  <c r="AF15" i="5"/>
  <c r="AI15" i="5" s="1"/>
  <c r="AE15" i="5"/>
  <c r="AD15" i="5"/>
  <c r="AC15" i="5"/>
  <c r="Z15" i="5"/>
  <c r="Y15" i="5"/>
  <c r="V15" i="5"/>
  <c r="U15" i="5"/>
  <c r="O15" i="5"/>
  <c r="N15" i="5"/>
  <c r="M15" i="5"/>
  <c r="L15" i="5"/>
  <c r="I15" i="5"/>
  <c r="H15" i="5"/>
  <c r="E15" i="5"/>
  <c r="D15" i="5"/>
  <c r="BN14" i="5"/>
  <c r="BQ14" i="5" s="1"/>
  <c r="BM14" i="5"/>
  <c r="BL14" i="5"/>
  <c r="BK14" i="5"/>
  <c r="BD14" i="5"/>
  <c r="AW14" i="5"/>
  <c r="AZ14" i="5" s="1"/>
  <c r="AV14" i="5"/>
  <c r="AU14" i="5"/>
  <c r="AT14" i="5"/>
  <c r="AQ14" i="5"/>
  <c r="AP14" i="5"/>
  <c r="AM14" i="5"/>
  <c r="AL14" i="5"/>
  <c r="AF14" i="5"/>
  <c r="AI14" i="5" s="1"/>
  <c r="AE14" i="5"/>
  <c r="AD14" i="5"/>
  <c r="AC14" i="5"/>
  <c r="Z14" i="5"/>
  <c r="Y14" i="5"/>
  <c r="V14" i="5"/>
  <c r="U14" i="5"/>
  <c r="O14" i="5"/>
  <c r="N14" i="5"/>
  <c r="M14" i="5"/>
  <c r="L14" i="5"/>
  <c r="I14" i="5"/>
  <c r="H14" i="5"/>
  <c r="E14" i="5"/>
  <c r="D14" i="5"/>
  <c r="BN13" i="5"/>
  <c r="BQ13" i="5" s="1"/>
  <c r="BM13" i="5"/>
  <c r="BL13" i="5"/>
  <c r="BK13" i="5"/>
  <c r="BD13" i="5"/>
  <c r="AW13" i="5"/>
  <c r="AZ13" i="5" s="1"/>
  <c r="AV13" i="5"/>
  <c r="AU13" i="5"/>
  <c r="AT13" i="5"/>
  <c r="AQ13" i="5"/>
  <c r="AP13" i="5"/>
  <c r="AM13" i="5"/>
  <c r="AL13" i="5"/>
  <c r="AF13" i="5"/>
  <c r="AI13" i="5" s="1"/>
  <c r="AE13" i="5"/>
  <c r="AD13" i="5"/>
  <c r="AC13" i="5"/>
  <c r="Z13" i="5"/>
  <c r="Y13" i="5"/>
  <c r="V13" i="5"/>
  <c r="U13" i="5"/>
  <c r="O13" i="5"/>
  <c r="N13" i="5"/>
  <c r="M13" i="5"/>
  <c r="L13" i="5"/>
  <c r="I13" i="5"/>
  <c r="H13" i="5"/>
  <c r="E13" i="5"/>
  <c r="D13" i="5"/>
  <c r="AW12" i="5"/>
  <c r="AZ12" i="5" s="1"/>
  <c r="AV12" i="5"/>
  <c r="AU12" i="5"/>
  <c r="AT12" i="5"/>
  <c r="AQ12" i="5"/>
  <c r="AP12" i="5"/>
  <c r="AM12" i="5"/>
  <c r="AL12" i="5"/>
  <c r="AF12" i="5"/>
  <c r="AI12" i="5" s="1"/>
  <c r="AE12" i="5"/>
  <c r="AD12" i="5"/>
  <c r="AC12" i="5"/>
  <c r="Z12" i="5"/>
  <c r="Y12" i="5"/>
  <c r="V12" i="5"/>
  <c r="U12" i="5"/>
  <c r="O12" i="5"/>
  <c r="BS12" i="5" s="1"/>
  <c r="N12" i="5"/>
  <c r="BR12" i="5" s="1"/>
  <c r="M12" i="5"/>
  <c r="L12" i="5"/>
  <c r="I12" i="5"/>
  <c r="H12" i="5"/>
  <c r="E12" i="5"/>
  <c r="D12" i="5"/>
  <c r="AW11" i="5"/>
  <c r="AZ11" i="5" s="1"/>
  <c r="AV11" i="5"/>
  <c r="AU11" i="5"/>
  <c r="AT11" i="5"/>
  <c r="AQ11" i="5"/>
  <c r="AP11" i="5"/>
  <c r="AM11" i="5"/>
  <c r="AL11" i="5"/>
  <c r="AF11" i="5"/>
  <c r="AI11" i="5" s="1"/>
  <c r="AE11" i="5"/>
  <c r="AD11" i="5"/>
  <c r="AC11" i="5"/>
  <c r="Z11" i="5"/>
  <c r="Y11" i="5"/>
  <c r="V11" i="5"/>
  <c r="U11" i="5"/>
  <c r="O11" i="5"/>
  <c r="BS11" i="5" s="1"/>
  <c r="N11" i="5"/>
  <c r="BR11" i="5" s="1"/>
  <c r="M11" i="5"/>
  <c r="L11" i="5"/>
  <c r="I11" i="5"/>
  <c r="H11" i="5"/>
  <c r="E11" i="5"/>
  <c r="D11" i="5"/>
  <c r="AW10" i="5"/>
  <c r="AZ10" i="5" s="1"/>
  <c r="AV10" i="5"/>
  <c r="AU10" i="5"/>
  <c r="AT10" i="5"/>
  <c r="AQ10" i="5"/>
  <c r="AP10" i="5"/>
  <c r="AM10" i="5"/>
  <c r="AL10" i="5"/>
  <c r="AF10" i="5"/>
  <c r="AI10" i="5" s="1"/>
  <c r="AE10" i="5"/>
  <c r="AD10" i="5"/>
  <c r="AC10" i="5"/>
  <c r="Z10" i="5"/>
  <c r="Y10" i="5"/>
  <c r="V10" i="5"/>
  <c r="U10" i="5"/>
  <c r="O10" i="5"/>
  <c r="BS10" i="5" s="1"/>
  <c r="N10" i="5"/>
  <c r="BR10" i="5" s="1"/>
  <c r="M10" i="5"/>
  <c r="L10" i="5"/>
  <c r="I10" i="5"/>
  <c r="H10" i="5"/>
  <c r="E10" i="5"/>
  <c r="D10" i="5"/>
  <c r="BN9" i="5"/>
  <c r="BQ9" i="5" s="1"/>
  <c r="BM9" i="5"/>
  <c r="BL9" i="5"/>
  <c r="BK9" i="5"/>
  <c r="AW9" i="5"/>
  <c r="AZ9" i="5" s="1"/>
  <c r="AV9" i="5"/>
  <c r="AU9" i="5"/>
  <c r="AT9" i="5"/>
  <c r="AQ9" i="5"/>
  <c r="AP9" i="5"/>
  <c r="AM9" i="5"/>
  <c r="AL9" i="5"/>
  <c r="AF9" i="5"/>
  <c r="AI9" i="5" s="1"/>
  <c r="AE9" i="5"/>
  <c r="AD9" i="5"/>
  <c r="AC9" i="5"/>
  <c r="Z9" i="5"/>
  <c r="Y9" i="5"/>
  <c r="V9" i="5"/>
  <c r="U9" i="5"/>
  <c r="O9" i="5"/>
  <c r="N9" i="5"/>
  <c r="BR9" i="5" s="1"/>
  <c r="M9" i="5"/>
  <c r="L9" i="5"/>
  <c r="I9" i="5"/>
  <c r="H9" i="5"/>
  <c r="E9" i="5"/>
  <c r="D9" i="5"/>
  <c r="BK8" i="5"/>
  <c r="AW8" i="5"/>
  <c r="AZ8" i="5" s="1"/>
  <c r="AV8" i="5"/>
  <c r="AU8" i="5"/>
  <c r="AT8" i="5"/>
  <c r="AQ8" i="5"/>
  <c r="AP8" i="5"/>
  <c r="AM8" i="5"/>
  <c r="AL8" i="5"/>
  <c r="AF8" i="5"/>
  <c r="AI8" i="5" s="1"/>
  <c r="AE8" i="5"/>
  <c r="AD8" i="5"/>
  <c r="AC8" i="5"/>
  <c r="Z8" i="5"/>
  <c r="Y8" i="5"/>
  <c r="V8" i="5"/>
  <c r="U8" i="5"/>
  <c r="O8" i="5"/>
  <c r="BS8" i="5" s="1"/>
  <c r="N8" i="5"/>
  <c r="L8" i="5"/>
  <c r="I8" i="5"/>
  <c r="H8" i="5"/>
  <c r="E8" i="5"/>
  <c r="D8" i="5"/>
  <c r="BK7" i="5"/>
  <c r="AW7" i="5"/>
  <c r="AZ7" i="5" s="1"/>
  <c r="AV7" i="5"/>
  <c r="AU7" i="5"/>
  <c r="AT7" i="5"/>
  <c r="AQ7" i="5"/>
  <c r="AP7" i="5"/>
  <c r="AM7" i="5"/>
  <c r="AL7" i="5"/>
  <c r="AF7" i="5"/>
  <c r="AI7" i="5" s="1"/>
  <c r="AE7" i="5"/>
  <c r="AD7" i="5"/>
  <c r="AC7" i="5"/>
  <c r="Z7" i="5"/>
  <c r="Y7" i="5"/>
  <c r="V7" i="5"/>
  <c r="U7" i="5"/>
  <c r="M7" i="5"/>
  <c r="L7" i="5"/>
  <c r="I7" i="5"/>
  <c r="H7" i="5"/>
  <c r="E7" i="5"/>
  <c r="D7" i="5"/>
  <c r="BN6" i="5"/>
  <c r="BM6" i="5"/>
  <c r="BL6" i="5"/>
  <c r="BK6" i="5"/>
  <c r="BH6" i="5"/>
  <c r="BG6" i="5"/>
  <c r="BD6" i="5"/>
  <c r="BC6" i="5"/>
  <c r="AW6" i="5"/>
  <c r="AY6" i="5" s="1"/>
  <c r="AV6" i="5"/>
  <c r="AU6" i="5"/>
  <c r="AT6" i="5"/>
  <c r="AQ6" i="5"/>
  <c r="AP6" i="5"/>
  <c r="AM6" i="5"/>
  <c r="AL6" i="5"/>
  <c r="AF6" i="5"/>
  <c r="AH6" i="5" s="1"/>
  <c r="AE6" i="5"/>
  <c r="AD6" i="5"/>
  <c r="AC6" i="5"/>
  <c r="Z6" i="5"/>
  <c r="Y6" i="5"/>
  <c r="V6" i="5"/>
  <c r="U6" i="5"/>
  <c r="O6" i="5"/>
  <c r="N6" i="5"/>
  <c r="M6" i="5"/>
  <c r="L6" i="5"/>
  <c r="I6" i="5"/>
  <c r="H6" i="5"/>
  <c r="E6" i="5"/>
  <c r="D6" i="5"/>
  <c r="BR29" i="5" l="1"/>
  <c r="G62" i="5"/>
  <c r="I62" i="5" s="1"/>
  <c r="BU12" i="5"/>
  <c r="BV12" i="5"/>
  <c r="BV11" i="5"/>
  <c r="BU11" i="5"/>
  <c r="BU10" i="5"/>
  <c r="BV10" i="5"/>
  <c r="BU8" i="5"/>
  <c r="BV8" i="5"/>
  <c r="BG56" i="5"/>
  <c r="AL61" i="5"/>
  <c r="N7" i="5"/>
  <c r="BR7" i="5" s="1"/>
  <c r="BR8" i="5"/>
  <c r="AG62" i="5"/>
  <c r="BT38" i="5"/>
  <c r="BT61" i="5"/>
  <c r="Q6" i="5"/>
  <c r="R6" i="5"/>
  <c r="BS9" i="5"/>
  <c r="R9" i="5"/>
  <c r="Q9" i="5"/>
  <c r="R10" i="5"/>
  <c r="Q10" i="5"/>
  <c r="R11" i="5"/>
  <c r="Q11" i="5"/>
  <c r="R12" i="5"/>
  <c r="Q12" i="5"/>
  <c r="Q13" i="5"/>
  <c r="R13" i="5"/>
  <c r="R15" i="5"/>
  <c r="Q15" i="5"/>
  <c r="R17" i="5"/>
  <c r="Q17" i="5"/>
  <c r="R18" i="5"/>
  <c r="Q18" i="5"/>
  <c r="R20" i="5"/>
  <c r="Q20" i="5"/>
  <c r="Q21" i="5"/>
  <c r="R21" i="5"/>
  <c r="R22" i="5"/>
  <c r="Q22" i="5"/>
  <c r="R24" i="5"/>
  <c r="Q24" i="5"/>
  <c r="Q25" i="5"/>
  <c r="R25" i="5"/>
  <c r="R26" i="5"/>
  <c r="Q26" i="5"/>
  <c r="Q27" i="5"/>
  <c r="R27" i="5"/>
  <c r="R28" i="5"/>
  <c r="Q28" i="5"/>
  <c r="Q29" i="5"/>
  <c r="R29" i="5"/>
  <c r="R30" i="5"/>
  <c r="Q30" i="5"/>
  <c r="R32" i="5"/>
  <c r="Q32" i="5"/>
  <c r="R33" i="5"/>
  <c r="Q33" i="5"/>
  <c r="R34" i="5"/>
  <c r="Q34" i="5"/>
  <c r="R35" i="5"/>
  <c r="Q35" i="5"/>
  <c r="R36" i="5"/>
  <c r="Q36" i="5"/>
  <c r="R39" i="5"/>
  <c r="Q39" i="5"/>
  <c r="Q40" i="5"/>
  <c r="R40" i="5"/>
  <c r="O7" i="5"/>
  <c r="BS7" i="5" s="1"/>
  <c r="Q8" i="5"/>
  <c r="R8" i="5"/>
  <c r="Q14" i="5"/>
  <c r="R14" i="5"/>
  <c r="R16" i="5"/>
  <c r="Q16" i="5"/>
  <c r="R19" i="5"/>
  <c r="Q19" i="5"/>
  <c r="R23" i="5"/>
  <c r="Q23" i="5"/>
  <c r="BS41" i="5"/>
  <c r="BV41" i="5" s="1"/>
  <c r="R41" i="5"/>
  <c r="Q41" i="5"/>
  <c r="BS42" i="5"/>
  <c r="BU42" i="5" s="1"/>
  <c r="Q42" i="5"/>
  <c r="R42" i="5"/>
  <c r="R43" i="5"/>
  <c r="Q43" i="5"/>
  <c r="R44" i="5"/>
  <c r="Q44" i="5"/>
  <c r="BS45" i="5"/>
  <c r="BV45" i="5" s="1"/>
  <c r="R45" i="5"/>
  <c r="Q45" i="5"/>
  <c r="BS46" i="5"/>
  <c r="BV46" i="5" s="1"/>
  <c r="R46" i="5"/>
  <c r="Q46" i="5"/>
  <c r="BS47" i="5"/>
  <c r="BU47" i="5" s="1"/>
  <c r="Q47" i="5"/>
  <c r="R47" i="5"/>
  <c r="Q48" i="5"/>
  <c r="BS48" i="5"/>
  <c r="BV48" i="5" s="1"/>
  <c r="R48" i="5"/>
  <c r="R49" i="5"/>
  <c r="Q49" i="5"/>
  <c r="BS50" i="5"/>
  <c r="Q50" i="5"/>
  <c r="R50" i="5"/>
  <c r="BS51" i="5"/>
  <c r="R51" i="5"/>
  <c r="Q51" i="5"/>
  <c r="BS52" i="5"/>
  <c r="Q52" i="5"/>
  <c r="R52" i="5"/>
  <c r="BS53" i="5"/>
  <c r="R53" i="5"/>
  <c r="Q53" i="5"/>
  <c r="BS54" i="5"/>
  <c r="R54" i="5"/>
  <c r="BS55" i="5"/>
  <c r="R55" i="5"/>
  <c r="Q55" i="5"/>
  <c r="O61" i="5"/>
  <c r="R57" i="5"/>
  <c r="Q57" i="5"/>
  <c r="R58" i="5"/>
  <c r="Q58" i="5"/>
  <c r="AY58" i="5"/>
  <c r="AZ58" i="5"/>
  <c r="BS59" i="5"/>
  <c r="BU59" i="5" s="1"/>
  <c r="R59" i="5"/>
  <c r="BS60" i="5"/>
  <c r="BV60" i="5" s="1"/>
  <c r="R60" i="5"/>
  <c r="Q60" i="5"/>
  <c r="BJ62" i="5"/>
  <c r="P65" i="1"/>
  <c r="O56" i="5"/>
  <c r="Q56" i="5" s="1"/>
  <c r="AF56" i="5"/>
  <c r="P62" i="5"/>
  <c r="BT62" i="5" s="1"/>
  <c r="BS26" i="5"/>
  <c r="BS27" i="5"/>
  <c r="BS28" i="5"/>
  <c r="BS30" i="5"/>
  <c r="BS20" i="5"/>
  <c r="BS13" i="5"/>
  <c r="BV13" i="5" s="1"/>
  <c r="BS15" i="5"/>
  <c r="BV15" i="5" s="1"/>
  <c r="BR16" i="5"/>
  <c r="BS17" i="5"/>
  <c r="BV17" i="5" s="1"/>
  <c r="BR19" i="5"/>
  <c r="BR22" i="5"/>
  <c r="BR13" i="5"/>
  <c r="BR15" i="5"/>
  <c r="BR17" i="5"/>
  <c r="BR18" i="5"/>
  <c r="BR21" i="5"/>
  <c r="BR23" i="5"/>
  <c r="BS14" i="5"/>
  <c r="BU14" i="5" s="1"/>
  <c r="BS16" i="5"/>
  <c r="BV16" i="5" s="1"/>
  <c r="AM56" i="5"/>
  <c r="AU56" i="5"/>
  <c r="B62" i="5"/>
  <c r="J62" i="5"/>
  <c r="M62" i="5" s="1"/>
  <c r="W62" i="5"/>
  <c r="AO62" i="5"/>
  <c r="AQ62" i="5" s="1"/>
  <c r="BA62" i="5"/>
  <c r="BC62" i="5" s="1"/>
  <c r="BI62" i="5"/>
  <c r="BK62" i="5" s="1"/>
  <c r="AP56" i="5"/>
  <c r="BP16" i="5"/>
  <c r="AH43" i="5"/>
  <c r="BR49" i="5"/>
  <c r="AQ56" i="5"/>
  <c r="AP61" i="5"/>
  <c r="AW56" i="5"/>
  <c r="AZ56" i="5" s="1"/>
  <c r="BS40" i="5"/>
  <c r="BU40" i="5" s="1"/>
  <c r="BN38" i="5"/>
  <c r="BP38" i="5" s="1"/>
  <c r="AZ44" i="5"/>
  <c r="BS49" i="5"/>
  <c r="BV49" i="5" s="1"/>
  <c r="Z56" i="5"/>
  <c r="AL56" i="5"/>
  <c r="AT56" i="5"/>
  <c r="BC56" i="5"/>
  <c r="BK56" i="5"/>
  <c r="Z61" i="5"/>
  <c r="BD61" i="5"/>
  <c r="BL61" i="5"/>
  <c r="AT61" i="5"/>
  <c r="BR14" i="5"/>
  <c r="N38" i="5"/>
  <c r="AV38" i="5"/>
  <c r="BM38" i="5"/>
  <c r="AY11" i="5"/>
  <c r="AI56" i="5"/>
  <c r="BN56" i="5"/>
  <c r="BQ56" i="5" s="1"/>
  <c r="BP42" i="5"/>
  <c r="AD56" i="5"/>
  <c r="AD61" i="5"/>
  <c r="BP15" i="5"/>
  <c r="BP9" i="5"/>
  <c r="BP13" i="5"/>
  <c r="BP17" i="5"/>
  <c r="BP6" i="5"/>
  <c r="BP14" i="5"/>
  <c r="BP40" i="5"/>
  <c r="BP41" i="5"/>
  <c r="AY17" i="5"/>
  <c r="AY41" i="5"/>
  <c r="AY42" i="5"/>
  <c r="BR43" i="5"/>
  <c r="AY7" i="5"/>
  <c r="AY16" i="5"/>
  <c r="AZ43" i="5"/>
  <c r="AY13" i="5"/>
  <c r="AY14" i="5"/>
  <c r="AY15" i="5"/>
  <c r="AY9" i="5"/>
  <c r="AY10" i="5"/>
  <c r="AY12" i="5"/>
  <c r="AZ18" i="5"/>
  <c r="AH17" i="5"/>
  <c r="AE38" i="5"/>
  <c r="AH7" i="5"/>
  <c r="V61" i="5"/>
  <c r="V56" i="5"/>
  <c r="AH41" i="5"/>
  <c r="AH42" i="5"/>
  <c r="AH14" i="5"/>
  <c r="AH9" i="5"/>
  <c r="AH16" i="5"/>
  <c r="AH10" i="5"/>
  <c r="AH11" i="5"/>
  <c r="AH12" i="5"/>
  <c r="AH13" i="5"/>
  <c r="AH15" i="5"/>
  <c r="L61" i="5"/>
  <c r="M61" i="5"/>
  <c r="M56" i="5"/>
  <c r="H61" i="5"/>
  <c r="I61" i="5"/>
  <c r="I56" i="5"/>
  <c r="D61" i="5"/>
  <c r="E61" i="5"/>
  <c r="E56" i="5"/>
  <c r="BR40" i="5"/>
  <c r="BU13" i="5"/>
  <c r="BV14" i="5"/>
  <c r="O38" i="5"/>
  <c r="Q38" i="5" s="1"/>
  <c r="AF38" i="5"/>
  <c r="AI6" i="5"/>
  <c r="AW38" i="5"/>
  <c r="AZ6" i="5"/>
  <c r="BQ6" i="5"/>
  <c r="BS6" i="5"/>
  <c r="AH8" i="5"/>
  <c r="AY8" i="5"/>
  <c r="BS18" i="5"/>
  <c r="AI18" i="5"/>
  <c r="BR6" i="5"/>
  <c r="BU16" i="5"/>
  <c r="BV42" i="5"/>
  <c r="BQ18" i="5"/>
  <c r="AI19" i="5"/>
  <c r="AZ19" i="5"/>
  <c r="BQ19" i="5"/>
  <c r="BS19" i="5"/>
  <c r="AI20" i="5"/>
  <c r="AZ20" i="5"/>
  <c r="AI21" i="5"/>
  <c r="AZ21" i="5"/>
  <c r="BQ21" i="5"/>
  <c r="BS21" i="5"/>
  <c r="AI22" i="5"/>
  <c r="AZ22" i="5"/>
  <c r="BQ22" i="5"/>
  <c r="BS22" i="5"/>
  <c r="AI23" i="5"/>
  <c r="AZ23" i="5"/>
  <c r="BQ23" i="5"/>
  <c r="BS23" i="5"/>
  <c r="AI24" i="5"/>
  <c r="AZ24" i="5"/>
  <c r="BQ24" i="5"/>
  <c r="BS24" i="5"/>
  <c r="AI25" i="5"/>
  <c r="AZ25" i="5"/>
  <c r="BQ25" i="5"/>
  <c r="BS25" i="5"/>
  <c r="AI26" i="5"/>
  <c r="AZ26" i="5"/>
  <c r="AI27" i="5"/>
  <c r="AZ27" i="5"/>
  <c r="AI28" i="5"/>
  <c r="AZ28" i="5"/>
  <c r="AI29" i="5"/>
  <c r="AZ29" i="5"/>
  <c r="BQ29" i="5"/>
  <c r="BS29" i="5"/>
  <c r="AI30" i="5"/>
  <c r="AZ30" i="5"/>
  <c r="AI31" i="5"/>
  <c r="AZ31" i="5"/>
  <c r="AI32" i="5"/>
  <c r="AZ32" i="5"/>
  <c r="AI33" i="5"/>
  <c r="AZ33" i="5"/>
  <c r="BQ33" i="5"/>
  <c r="BS33" i="5"/>
  <c r="AI34" i="5"/>
  <c r="AZ34" i="5"/>
  <c r="AI35" i="5"/>
  <c r="AZ35" i="5"/>
  <c r="BQ35" i="5"/>
  <c r="BS35" i="5"/>
  <c r="AI36" i="5"/>
  <c r="AZ36" i="5"/>
  <c r="BQ36" i="5"/>
  <c r="BS36" i="5"/>
  <c r="AI37" i="5"/>
  <c r="AZ37" i="5"/>
  <c r="BQ37" i="5"/>
  <c r="BS37" i="5"/>
  <c r="E62" i="5"/>
  <c r="D62" i="5"/>
  <c r="E38" i="5"/>
  <c r="I38" i="5"/>
  <c r="M38" i="5"/>
  <c r="V62" i="5"/>
  <c r="U62" i="5"/>
  <c r="V38" i="5"/>
  <c r="Z62" i="5"/>
  <c r="Y62" i="5"/>
  <c r="Z38" i="5"/>
  <c r="AD62" i="5"/>
  <c r="AC62" i="5"/>
  <c r="AD38" i="5"/>
  <c r="AL38" i="5"/>
  <c r="AP38" i="5"/>
  <c r="AT38" i="5"/>
  <c r="BD62" i="5"/>
  <c r="BD38" i="5"/>
  <c r="BH62" i="5"/>
  <c r="BG62" i="5"/>
  <c r="BL38" i="5"/>
  <c r="AH56" i="5"/>
  <c r="AI39" i="5"/>
  <c r="AY56" i="5"/>
  <c r="AZ39" i="5"/>
  <c r="BQ39" i="5"/>
  <c r="BS39" i="5"/>
  <c r="AI40" i="5"/>
  <c r="AZ40" i="5"/>
  <c r="BS43" i="5"/>
  <c r="BS44" i="5"/>
  <c r="BU46" i="5"/>
  <c r="BV47" i="5"/>
  <c r="BU49" i="5"/>
  <c r="BV50" i="5"/>
  <c r="BU50" i="5"/>
  <c r="BV51" i="5"/>
  <c r="BU51" i="5"/>
  <c r="BV52" i="5"/>
  <c r="BU52" i="5"/>
  <c r="BV53" i="5"/>
  <c r="BU53" i="5"/>
  <c r="BV54" i="5"/>
  <c r="BU54" i="5"/>
  <c r="BV55" i="5"/>
  <c r="BU55" i="5"/>
  <c r="D38" i="5"/>
  <c r="H38" i="5"/>
  <c r="L38" i="5"/>
  <c r="U38" i="5"/>
  <c r="Y38" i="5"/>
  <c r="AC38" i="5"/>
  <c r="AL62" i="5"/>
  <c r="AM62" i="5"/>
  <c r="AM38" i="5"/>
  <c r="AP62" i="5"/>
  <c r="AQ38" i="5"/>
  <c r="AT62" i="5"/>
  <c r="AU62" i="5"/>
  <c r="AU38" i="5"/>
  <c r="BC38" i="5"/>
  <c r="BK38" i="5"/>
  <c r="N56" i="5"/>
  <c r="N62" i="5" s="1"/>
  <c r="AE56" i="5"/>
  <c r="AE62" i="5" s="1"/>
  <c r="AH39" i="5"/>
  <c r="AV56" i="5"/>
  <c r="AV62" i="5" s="1"/>
  <c r="AY39" i="5"/>
  <c r="BM56" i="5"/>
  <c r="BP39" i="5"/>
  <c r="BR39" i="5"/>
  <c r="BQ43" i="5"/>
  <c r="AI44" i="5"/>
  <c r="BQ44" i="5"/>
  <c r="AH45" i="5"/>
  <c r="AY45" i="5"/>
  <c r="BP45" i="5"/>
  <c r="AH46" i="5"/>
  <c r="AY46" i="5"/>
  <c r="BP46" i="5"/>
  <c r="AH47" i="5"/>
  <c r="AY47" i="5"/>
  <c r="BP47" i="5"/>
  <c r="AH48" i="5"/>
  <c r="AY48" i="5"/>
  <c r="BP48" i="5"/>
  <c r="AH49" i="5"/>
  <c r="AY49" i="5"/>
  <c r="BP49" i="5"/>
  <c r="AH50" i="5"/>
  <c r="AY50" i="5"/>
  <c r="BP50" i="5"/>
  <c r="AH51" i="5"/>
  <c r="AY51" i="5"/>
  <c r="BP51" i="5"/>
  <c r="AH52" i="5"/>
  <c r="AY52" i="5"/>
  <c r="BP52" i="5"/>
  <c r="AH53" i="5"/>
  <c r="AY53" i="5"/>
  <c r="BP53" i="5"/>
  <c r="AH54" i="5"/>
  <c r="AY54" i="5"/>
  <c r="BP54" i="5"/>
  <c r="AH55" i="5"/>
  <c r="AY55" i="5"/>
  <c r="BP55" i="5"/>
  <c r="D56" i="5"/>
  <c r="H56" i="5"/>
  <c r="L56" i="5"/>
  <c r="U56" i="5"/>
  <c r="Y56" i="5"/>
  <c r="AC56" i="5"/>
  <c r="BD56" i="5"/>
  <c r="BL56" i="5"/>
  <c r="AH61" i="5"/>
  <c r="AI61" i="5"/>
  <c r="BP61" i="5"/>
  <c r="BQ61" i="5"/>
  <c r="BU60" i="5"/>
  <c r="AH57" i="5"/>
  <c r="AY57" i="5"/>
  <c r="BP57" i="5"/>
  <c r="BR57" i="5"/>
  <c r="BR61" i="5" s="1"/>
  <c r="AH58" i="5"/>
  <c r="AH59" i="5"/>
  <c r="AY59" i="5"/>
  <c r="BP59" i="5"/>
  <c r="AH60" i="5"/>
  <c r="AY60" i="5"/>
  <c r="BP60" i="5"/>
  <c r="U61" i="5"/>
  <c r="Y61" i="5"/>
  <c r="AC61" i="5"/>
  <c r="AM61" i="5"/>
  <c r="AQ61" i="5"/>
  <c r="AU61" i="5"/>
  <c r="AW61" i="5"/>
  <c r="BC61" i="5"/>
  <c r="BG61" i="5"/>
  <c r="BK61" i="5"/>
  <c r="AI57" i="5"/>
  <c r="BQ57" i="5"/>
  <c r="BS57" i="5"/>
  <c r="BU48" i="5" l="1"/>
  <c r="BU45" i="5"/>
  <c r="BU41" i="5"/>
  <c r="BV40" i="5"/>
  <c r="BU17" i="5"/>
  <c r="BU15" i="5"/>
  <c r="H62" i="5"/>
  <c r="BV59" i="5"/>
  <c r="BU30" i="5"/>
  <c r="BV30" i="5"/>
  <c r="BU29" i="5"/>
  <c r="BV29" i="5"/>
  <c r="BV28" i="5"/>
  <c r="BU28" i="5"/>
  <c r="BU27" i="5"/>
  <c r="BV27" i="5"/>
  <c r="BV26" i="5"/>
  <c r="BU26" i="5"/>
  <c r="BU20" i="5"/>
  <c r="BV20" i="5"/>
  <c r="BV9" i="5"/>
  <c r="BU9" i="5"/>
  <c r="BV7" i="5"/>
  <c r="BU7" i="5"/>
  <c r="BR38" i="5"/>
  <c r="AW62" i="5"/>
  <c r="R38" i="5"/>
  <c r="R56" i="5"/>
  <c r="Q61" i="5"/>
  <c r="R61" i="5"/>
  <c r="R7" i="5"/>
  <c r="Q7" i="5"/>
  <c r="BL62" i="5"/>
  <c r="BQ38" i="5"/>
  <c r="BR56" i="5"/>
  <c r="BR62" i="5" s="1"/>
  <c r="BM62" i="5"/>
  <c r="BP56" i="5"/>
  <c r="L62" i="5"/>
  <c r="BN62" i="5"/>
  <c r="BQ62" i="5" s="1"/>
  <c r="AZ61" i="5"/>
  <c r="AY61" i="5"/>
  <c r="BV44" i="5"/>
  <c r="BU44" i="5"/>
  <c r="BU37" i="5"/>
  <c r="BV37" i="5"/>
  <c r="BU35" i="5"/>
  <c r="BV35" i="5"/>
  <c r="BU33" i="5"/>
  <c r="BV33" i="5"/>
  <c r="BU25" i="5"/>
  <c r="BV25" i="5"/>
  <c r="BU23" i="5"/>
  <c r="BV23" i="5"/>
  <c r="BU21" i="5"/>
  <c r="BV21" i="5"/>
  <c r="BU19" i="5"/>
  <c r="BV19" i="5"/>
  <c r="BS38" i="5"/>
  <c r="BU6" i="5"/>
  <c r="BV6" i="5"/>
  <c r="AY38" i="5"/>
  <c r="AZ38" i="5"/>
  <c r="AF62" i="5"/>
  <c r="AI38" i="5"/>
  <c r="AH38" i="5"/>
  <c r="O62" i="5"/>
  <c r="R62" i="5" s="1"/>
  <c r="BV57" i="5"/>
  <c r="BS61" i="5"/>
  <c r="BU57" i="5"/>
  <c r="BU43" i="5"/>
  <c r="BV43" i="5"/>
  <c r="BS56" i="5"/>
  <c r="BU39" i="5"/>
  <c r="BV39" i="5"/>
  <c r="BU36" i="5"/>
  <c r="BV36" i="5"/>
  <c r="BU24" i="5"/>
  <c r="BV24" i="5"/>
  <c r="BU22" i="5"/>
  <c r="BV22" i="5"/>
  <c r="BU18" i="5"/>
  <c r="BV18" i="5"/>
  <c r="BP62" i="5" l="1"/>
  <c r="Q62" i="5"/>
  <c r="AH62" i="5"/>
  <c r="AI62" i="5"/>
  <c r="BS62" i="5"/>
  <c r="BU38" i="5"/>
  <c r="BV38" i="5"/>
  <c r="BV56" i="5"/>
  <c r="BU56" i="5"/>
  <c r="BV61" i="5"/>
  <c r="BU61" i="5"/>
  <c r="AZ62" i="5"/>
  <c r="AY62" i="5"/>
  <c r="BV62" i="5" l="1"/>
  <c r="BU62" i="5"/>
  <c r="AT60" i="1"/>
  <c r="AU60" i="1"/>
  <c r="AV60" i="1"/>
  <c r="AP60" i="1"/>
  <c r="AQ60" i="1"/>
  <c r="AW60" i="1"/>
  <c r="AV36" i="1"/>
  <c r="AT36" i="1"/>
  <c r="AP36" i="1"/>
  <c r="AL36" i="1"/>
  <c r="AE36" i="1"/>
  <c r="BR36" i="1" s="1"/>
  <c r="AC36" i="1"/>
  <c r="Y36" i="1"/>
  <c r="U36" i="1"/>
  <c r="L36" i="1"/>
  <c r="D36" i="1"/>
  <c r="AW32" i="1"/>
  <c r="AW33" i="1"/>
  <c r="AW34" i="1"/>
  <c r="AV32" i="1"/>
  <c r="AV33" i="1"/>
  <c r="AV34" i="1"/>
  <c r="AU32" i="1"/>
  <c r="AU33" i="1"/>
  <c r="AU34" i="1"/>
  <c r="AT32" i="1"/>
  <c r="AT33" i="1"/>
  <c r="AT34" i="1"/>
  <c r="AP32" i="1"/>
  <c r="AP33" i="1"/>
  <c r="AP34" i="1"/>
  <c r="AM32" i="1"/>
  <c r="AM33" i="1"/>
  <c r="AM34" i="1"/>
  <c r="AL32" i="1"/>
  <c r="AL33" i="1"/>
  <c r="AL34" i="1"/>
  <c r="AD32" i="1"/>
  <c r="AD33" i="1"/>
  <c r="AD34" i="1"/>
  <c r="AC32" i="1"/>
  <c r="AC33" i="1"/>
  <c r="AC34" i="1"/>
  <c r="Y32" i="1"/>
  <c r="Y33" i="1"/>
  <c r="Y34" i="1"/>
  <c r="U32" i="1"/>
  <c r="U33" i="1"/>
  <c r="U34" i="1"/>
  <c r="N32" i="1"/>
  <c r="BR32" i="1" s="1"/>
  <c r="N33" i="1"/>
  <c r="N34" i="1"/>
  <c r="BR34" i="1" s="1"/>
  <c r="L32" i="1"/>
  <c r="L33" i="1"/>
  <c r="L34" i="1"/>
  <c r="D32" i="1"/>
  <c r="D33" i="1"/>
  <c r="D34" i="1"/>
  <c r="BD28" i="1"/>
  <c r="BD29" i="1"/>
  <c r="BD30" i="1"/>
  <c r="BC28" i="1"/>
  <c r="BC29" i="1"/>
  <c r="BC30" i="1"/>
  <c r="AW29" i="1"/>
  <c r="AW30" i="1"/>
  <c r="AY30" i="1" s="1"/>
  <c r="AV29" i="1"/>
  <c r="AV30" i="1"/>
  <c r="AU28" i="1"/>
  <c r="AU29" i="1"/>
  <c r="AU30" i="1"/>
  <c r="AT28" i="1"/>
  <c r="AT29" i="1"/>
  <c r="AT30" i="1"/>
  <c r="AQ28" i="1"/>
  <c r="AQ29" i="1"/>
  <c r="AQ30" i="1"/>
  <c r="AP28" i="1"/>
  <c r="AP29" i="1"/>
  <c r="AP30" i="1"/>
  <c r="AM28" i="1"/>
  <c r="AM29" i="1"/>
  <c r="AM30" i="1"/>
  <c r="AL28" i="1"/>
  <c r="AL29" i="1"/>
  <c r="AL30" i="1"/>
  <c r="AI28" i="1"/>
  <c r="AD28" i="1"/>
  <c r="AD29" i="1"/>
  <c r="AD30" i="1"/>
  <c r="AC28" i="1"/>
  <c r="AC29" i="1"/>
  <c r="AC30" i="1"/>
  <c r="Y28" i="1"/>
  <c r="Y29" i="1"/>
  <c r="Y30" i="1"/>
  <c r="U28" i="1"/>
  <c r="U29" i="1"/>
  <c r="U30" i="1"/>
  <c r="O29" i="1"/>
  <c r="O30" i="1"/>
  <c r="N28" i="1"/>
  <c r="N29" i="1"/>
  <c r="BR29" i="1" s="1"/>
  <c r="N30" i="1"/>
  <c r="BR30" i="1" s="1"/>
  <c r="L28" i="1"/>
  <c r="L29" i="1"/>
  <c r="L30" i="1"/>
  <c r="H28" i="1"/>
  <c r="H29" i="1"/>
  <c r="H30" i="1"/>
  <c r="D28" i="1"/>
  <c r="D29" i="1"/>
  <c r="D30" i="1"/>
  <c r="BL28" i="1"/>
  <c r="BL29" i="1"/>
  <c r="BL30" i="1"/>
  <c r="BK28" i="1"/>
  <c r="BK29" i="1"/>
  <c r="BK30" i="1"/>
  <c r="AW22" i="1"/>
  <c r="AV22" i="1"/>
  <c r="AV21" i="1" s="1"/>
  <c r="AU22" i="1"/>
  <c r="AT22" i="1"/>
  <c r="AQ22" i="1"/>
  <c r="AP22" i="1"/>
  <c r="AM22" i="1"/>
  <c r="AL22" i="1"/>
  <c r="AF22" i="1"/>
  <c r="AE22" i="1"/>
  <c r="AE21" i="1" s="1"/>
  <c r="AD22" i="1"/>
  <c r="AC22" i="1"/>
  <c r="Z22" i="1"/>
  <c r="Y22" i="1"/>
  <c r="V22" i="1"/>
  <c r="U22" i="1"/>
  <c r="O22" i="1"/>
  <c r="N22" i="1"/>
  <c r="BR22" i="1" s="1"/>
  <c r="M22" i="1"/>
  <c r="L22" i="1"/>
  <c r="I22" i="1"/>
  <c r="H22" i="1"/>
  <c r="D22" i="1"/>
  <c r="BK7" i="1"/>
  <c r="BK8" i="1"/>
  <c r="AW8" i="1"/>
  <c r="AV8" i="1"/>
  <c r="AU7" i="1"/>
  <c r="AU8" i="1"/>
  <c r="AT7" i="1"/>
  <c r="AT8" i="1"/>
  <c r="AQ7" i="1"/>
  <c r="AP7" i="1"/>
  <c r="AP8" i="1"/>
  <c r="AM7" i="1"/>
  <c r="AL7" i="1"/>
  <c r="AL8" i="1"/>
  <c r="AF8" i="1"/>
  <c r="AE8" i="1"/>
  <c r="AD7" i="1"/>
  <c r="AD8" i="1"/>
  <c r="AC7" i="1"/>
  <c r="AC8" i="1"/>
  <c r="Z7" i="1"/>
  <c r="Y7" i="1"/>
  <c r="Y8" i="1"/>
  <c r="V7" i="1"/>
  <c r="U7" i="1"/>
  <c r="U8" i="1"/>
  <c r="N7" i="1"/>
  <c r="N8" i="1"/>
  <c r="BR8" i="1" s="1"/>
  <c r="O7" i="1"/>
  <c r="O8" i="1"/>
  <c r="M7" i="1"/>
  <c r="L7" i="1"/>
  <c r="L8" i="1"/>
  <c r="H8" i="1"/>
  <c r="H7" i="1"/>
  <c r="D7" i="1"/>
  <c r="D8" i="1"/>
  <c r="AW10" i="1"/>
  <c r="AW11" i="1"/>
  <c r="AW12" i="1"/>
  <c r="AV10" i="1"/>
  <c r="AV11" i="1"/>
  <c r="AV12" i="1"/>
  <c r="AU10" i="1"/>
  <c r="AU11" i="1"/>
  <c r="AU12" i="1"/>
  <c r="AT10" i="1"/>
  <c r="AT11" i="1"/>
  <c r="AT12" i="1"/>
  <c r="AQ10" i="1"/>
  <c r="AQ11" i="1"/>
  <c r="AQ12" i="1"/>
  <c r="AP10" i="1"/>
  <c r="AP11" i="1"/>
  <c r="AP12" i="1"/>
  <c r="AL10" i="1"/>
  <c r="AL11" i="1"/>
  <c r="AL12" i="1"/>
  <c r="AC10" i="1"/>
  <c r="AC11" i="1"/>
  <c r="AC12" i="1"/>
  <c r="Y10" i="1"/>
  <c r="Y11" i="1"/>
  <c r="Y12" i="1"/>
  <c r="U10" i="1"/>
  <c r="U11" i="1"/>
  <c r="U12" i="1"/>
  <c r="O10" i="1"/>
  <c r="O11" i="1"/>
  <c r="O12" i="1"/>
  <c r="N10" i="1"/>
  <c r="N11" i="1"/>
  <c r="N12" i="1"/>
  <c r="M10" i="1"/>
  <c r="M11" i="1"/>
  <c r="M12" i="1"/>
  <c r="L10" i="1"/>
  <c r="L11" i="1"/>
  <c r="L12" i="1"/>
  <c r="H10" i="1"/>
  <c r="H11" i="1"/>
  <c r="H12" i="1"/>
  <c r="D13" i="1"/>
  <c r="D10" i="1"/>
  <c r="D11" i="1"/>
  <c r="D12" i="1"/>
  <c r="Q10" i="1" l="1"/>
  <c r="BS10" i="1"/>
  <c r="AZ11" i="1"/>
  <c r="AY11" i="1"/>
  <c r="AY8" i="1"/>
  <c r="AZ8" i="1"/>
  <c r="Q22" i="1"/>
  <c r="R22" i="1"/>
  <c r="AZ22" i="1"/>
  <c r="AY22" i="1"/>
  <c r="AW21" i="1"/>
  <c r="Q29" i="1"/>
  <c r="R29" i="1"/>
  <c r="BS29" i="1"/>
  <c r="AZ34" i="1"/>
  <c r="AY34" i="1"/>
  <c r="BS34" i="1"/>
  <c r="AW35" i="1"/>
  <c r="AZ32" i="1"/>
  <c r="AY32" i="1"/>
  <c r="BS32" i="1"/>
  <c r="AY12" i="1"/>
  <c r="AZ12" i="1"/>
  <c r="AY10" i="1"/>
  <c r="AZ10" i="1"/>
  <c r="AW13" i="1"/>
  <c r="R8" i="1"/>
  <c r="Q8" i="1"/>
  <c r="Q30" i="1"/>
  <c r="R30" i="1"/>
  <c r="BS30" i="1"/>
  <c r="AZ29" i="1"/>
  <c r="AY29" i="1"/>
  <c r="AY33" i="1"/>
  <c r="AZ33" i="1"/>
  <c r="BS33" i="1"/>
  <c r="AY60" i="1"/>
  <c r="AZ60" i="1"/>
  <c r="R12" i="1"/>
  <c r="Q12" i="1"/>
  <c r="BS12" i="1"/>
  <c r="R11" i="1"/>
  <c r="Q11" i="1"/>
  <c r="BS11" i="1"/>
  <c r="Q7" i="1"/>
  <c r="R7" i="1"/>
  <c r="BR33" i="1"/>
  <c r="AV13" i="1"/>
  <c r="AV35" i="1"/>
  <c r="AH22" i="1"/>
  <c r="AI22" i="1"/>
  <c r="BS22" i="1"/>
  <c r="AF21" i="1"/>
  <c r="BS8" i="1"/>
  <c r="AI8" i="1"/>
  <c r="AH8" i="1"/>
  <c r="AH28" i="1"/>
  <c r="BU33" i="1" l="1"/>
  <c r="BV33" i="1"/>
  <c r="BV30" i="1"/>
  <c r="BU30" i="1"/>
  <c r="BV32" i="1"/>
  <c r="BU32" i="1"/>
  <c r="BV34" i="1"/>
  <c r="BU34" i="1"/>
  <c r="AY35" i="1"/>
  <c r="AZ35" i="1"/>
  <c r="BU29" i="1"/>
  <c r="BV29" i="1"/>
  <c r="BV10" i="1"/>
  <c r="BU10" i="1"/>
  <c r="BV12" i="1"/>
  <c r="BU12" i="1"/>
  <c r="BV11" i="1"/>
  <c r="BU11" i="1"/>
  <c r="BU22" i="1"/>
  <c r="BV22" i="1"/>
  <c r="BU8" i="1"/>
  <c r="BV8" i="1"/>
  <c r="AL60" i="1"/>
  <c r="AM60" i="1"/>
  <c r="V60" i="1" l="1"/>
  <c r="U60" i="1"/>
  <c r="AC60" i="1"/>
  <c r="AD60" i="1"/>
  <c r="AF60" i="1"/>
  <c r="AE60" i="1"/>
  <c r="Y60" i="1"/>
  <c r="Z60" i="1"/>
  <c r="L60" i="1"/>
  <c r="M60" i="1"/>
  <c r="O60" i="1"/>
  <c r="N60" i="1"/>
  <c r="BR60" i="1" s="1"/>
  <c r="H60" i="1"/>
  <c r="I60" i="1"/>
  <c r="D60" i="1"/>
  <c r="E60" i="1"/>
  <c r="D62" i="1"/>
  <c r="E62" i="1"/>
  <c r="H62" i="1"/>
  <c r="I62" i="1"/>
  <c r="L62" i="1"/>
  <c r="M62" i="1"/>
  <c r="N62" i="1"/>
  <c r="O62" i="1"/>
  <c r="U62" i="1"/>
  <c r="V62" i="1"/>
  <c r="Y62" i="1"/>
  <c r="Z62" i="1"/>
  <c r="AC62" i="1"/>
  <c r="AD62" i="1"/>
  <c r="AE62" i="1"/>
  <c r="AF62" i="1"/>
  <c r="AH62" i="1" s="1"/>
  <c r="AL62" i="1"/>
  <c r="AM62" i="1"/>
  <c r="AP62" i="1"/>
  <c r="AQ62" i="1"/>
  <c r="AT62" i="1"/>
  <c r="AU62" i="1"/>
  <c r="AV62" i="1"/>
  <c r="AW62" i="1"/>
  <c r="AY62" i="1" s="1"/>
  <c r="BC62" i="1"/>
  <c r="BD62" i="1"/>
  <c r="BG62" i="1"/>
  <c r="BH62" i="1"/>
  <c r="BK62" i="1"/>
  <c r="BL62" i="1"/>
  <c r="BM62" i="1"/>
  <c r="BR62" i="1" s="1"/>
  <c r="BN62" i="1"/>
  <c r="BP62" i="1" s="1"/>
  <c r="D63" i="1"/>
  <c r="E63" i="1"/>
  <c r="H63" i="1"/>
  <c r="I63" i="1"/>
  <c r="L63" i="1"/>
  <c r="M63" i="1"/>
  <c r="N63" i="1"/>
  <c r="O63" i="1"/>
  <c r="U63" i="1"/>
  <c r="V63" i="1"/>
  <c r="Y63" i="1"/>
  <c r="Z63" i="1"/>
  <c r="AC63" i="1"/>
  <c r="AD63" i="1"/>
  <c r="AE63" i="1"/>
  <c r="AF63" i="1"/>
  <c r="AH63" i="1" s="1"/>
  <c r="AL63" i="1"/>
  <c r="AM63" i="1"/>
  <c r="AP63" i="1"/>
  <c r="AQ63" i="1"/>
  <c r="AT63" i="1"/>
  <c r="AU63" i="1"/>
  <c r="AV63" i="1"/>
  <c r="AW63" i="1"/>
  <c r="AY63" i="1" s="1"/>
  <c r="BC63" i="1"/>
  <c r="BD63" i="1"/>
  <c r="BG63" i="1"/>
  <c r="BH63" i="1"/>
  <c r="BK63" i="1"/>
  <c r="BL63" i="1"/>
  <c r="BM63" i="1"/>
  <c r="BN63" i="1"/>
  <c r="BP63" i="1" s="1"/>
  <c r="C64" i="1"/>
  <c r="G64" i="1"/>
  <c r="K64" i="1"/>
  <c r="T64" i="1"/>
  <c r="X64" i="1"/>
  <c r="AB64" i="1"/>
  <c r="AG64" i="1"/>
  <c r="AK64" i="1"/>
  <c r="AO64" i="1"/>
  <c r="AS64" i="1"/>
  <c r="AX64" i="1"/>
  <c r="BB64" i="1"/>
  <c r="BF64" i="1"/>
  <c r="BJ64" i="1"/>
  <c r="BO64" i="1"/>
  <c r="R60" i="1" l="1"/>
  <c r="Q60" i="1"/>
  <c r="BT64" i="1"/>
  <c r="R63" i="1"/>
  <c r="Q63" i="1"/>
  <c r="R62" i="1"/>
  <c r="Q62" i="1"/>
  <c r="AH60" i="1"/>
  <c r="BS60" i="1"/>
  <c r="BR63" i="1"/>
  <c r="BS62" i="1"/>
  <c r="BU62" i="1" s="1"/>
  <c r="BQ62" i="1"/>
  <c r="AI60" i="1"/>
  <c r="AI62" i="1"/>
  <c r="AI63" i="1"/>
  <c r="AZ62" i="1"/>
  <c r="AM64" i="1"/>
  <c r="AU64" i="1"/>
  <c r="AP64" i="1"/>
  <c r="AD64" i="1"/>
  <c r="V64" i="1"/>
  <c r="BS63" i="1"/>
  <c r="BQ63" i="1"/>
  <c r="BC64" i="1"/>
  <c r="BK64" i="1"/>
  <c r="BG64" i="1"/>
  <c r="AT64" i="1"/>
  <c r="AQ64" i="1"/>
  <c r="Y64" i="1"/>
  <c r="L64" i="1"/>
  <c r="H64" i="1"/>
  <c r="D64" i="1"/>
  <c r="E64" i="1"/>
  <c r="BL64" i="1"/>
  <c r="AC64" i="1"/>
  <c r="Z64" i="1"/>
  <c r="U64" i="1"/>
  <c r="AZ63" i="1"/>
  <c r="BD64" i="1"/>
  <c r="BH64" i="1"/>
  <c r="AL64" i="1"/>
  <c r="M64" i="1"/>
  <c r="I64" i="1"/>
  <c r="D52" i="1"/>
  <c r="H52" i="1"/>
  <c r="L52" i="1"/>
  <c r="N52" i="1"/>
  <c r="O52" i="1"/>
  <c r="U52" i="1"/>
  <c r="Y52" i="1"/>
  <c r="AC52" i="1"/>
  <c r="AD52" i="1"/>
  <c r="AE52" i="1"/>
  <c r="AF52" i="1"/>
  <c r="AH52" i="1" s="1"/>
  <c r="AL52" i="1"/>
  <c r="AM52" i="1"/>
  <c r="AP52" i="1"/>
  <c r="AQ52" i="1"/>
  <c r="AT52" i="1"/>
  <c r="AU52" i="1"/>
  <c r="AV52" i="1"/>
  <c r="AW52" i="1"/>
  <c r="AY52" i="1" s="1"/>
  <c r="BC52" i="1"/>
  <c r="BD52" i="1"/>
  <c r="BG52" i="1"/>
  <c r="BK52" i="1"/>
  <c r="BL52" i="1"/>
  <c r="BM52" i="1"/>
  <c r="BN52" i="1"/>
  <c r="BP52" i="1" s="1"/>
  <c r="R52" i="1" l="1"/>
  <c r="Q52" i="1"/>
  <c r="BV62" i="1"/>
  <c r="BU60" i="1"/>
  <c r="BV60" i="1"/>
  <c r="BU63" i="1"/>
  <c r="BV63" i="1"/>
  <c r="BS52" i="1"/>
  <c r="BU52" i="1" s="1"/>
  <c r="AZ52" i="1"/>
  <c r="BQ52" i="1"/>
  <c r="AI52" i="1"/>
  <c r="BR52" i="1"/>
  <c r="M38" i="1"/>
  <c r="L38" i="1"/>
  <c r="BV52" i="1" l="1"/>
  <c r="BB58" i="1"/>
  <c r="AS40" i="1"/>
  <c r="AS58" i="1"/>
  <c r="AK40" i="1"/>
  <c r="K40" i="1"/>
  <c r="AT57" i="1"/>
  <c r="AP24" i="1"/>
  <c r="AQ24" i="1"/>
  <c r="AQ42" i="1"/>
  <c r="AM42" i="1"/>
  <c r="AD42" i="1"/>
  <c r="Z42" i="1"/>
  <c r="V42" i="1"/>
  <c r="BN59" i="1"/>
  <c r="BN64" i="1" s="1"/>
  <c r="BN42" i="1"/>
  <c r="BN43" i="1"/>
  <c r="BN44" i="1"/>
  <c r="BN45" i="1"/>
  <c r="BN46" i="1"/>
  <c r="BN47" i="1"/>
  <c r="BN48" i="1"/>
  <c r="BN49" i="1"/>
  <c r="BN50" i="1"/>
  <c r="BN51" i="1"/>
  <c r="BN53" i="1"/>
  <c r="BN54" i="1"/>
  <c r="BN55" i="1"/>
  <c r="BN56" i="1"/>
  <c r="BN57" i="1"/>
  <c r="BN41" i="1"/>
  <c r="BN13" i="1"/>
  <c r="BS13" i="1" s="1"/>
  <c r="BV13" i="1" s="1"/>
  <c r="BN14" i="1"/>
  <c r="BN15" i="1"/>
  <c r="BN18" i="1"/>
  <c r="BN19" i="1"/>
  <c r="BN20" i="1"/>
  <c r="BN21" i="1"/>
  <c r="BN23" i="1"/>
  <c r="BP23" i="1" s="1"/>
  <c r="BN24" i="1"/>
  <c r="BN25" i="1"/>
  <c r="BN26" i="1"/>
  <c r="BN27" i="1"/>
  <c r="BN31" i="1"/>
  <c r="BP31" i="1" s="1"/>
  <c r="BN35" i="1"/>
  <c r="BN37" i="1"/>
  <c r="BN38" i="1"/>
  <c r="BN39" i="1"/>
  <c r="BN9" i="1"/>
  <c r="BN6" i="1"/>
  <c r="BQ6" i="1" s="1"/>
  <c r="BM59" i="1"/>
  <c r="BM64" i="1" s="1"/>
  <c r="BM57" i="1"/>
  <c r="BM42" i="1"/>
  <c r="BM43" i="1"/>
  <c r="BM44" i="1"/>
  <c r="BM45" i="1"/>
  <c r="BM46" i="1"/>
  <c r="BM47" i="1"/>
  <c r="BM48" i="1"/>
  <c r="BM49" i="1"/>
  <c r="BM50" i="1"/>
  <c r="BM51" i="1"/>
  <c r="BM53" i="1"/>
  <c r="BM54" i="1"/>
  <c r="BM55" i="1"/>
  <c r="BM56" i="1"/>
  <c r="BM41" i="1"/>
  <c r="BM13" i="1"/>
  <c r="BR10" i="1" s="1"/>
  <c r="BM14" i="1"/>
  <c r="BR11" i="1" s="1"/>
  <c r="BM15" i="1"/>
  <c r="BR12" i="1" s="1"/>
  <c r="BM18" i="1"/>
  <c r="BM19" i="1"/>
  <c r="BM20" i="1"/>
  <c r="BM21" i="1"/>
  <c r="BR21" i="1" s="1"/>
  <c r="BM23" i="1"/>
  <c r="BM24" i="1"/>
  <c r="BM25" i="1"/>
  <c r="BM26" i="1"/>
  <c r="BM27" i="1"/>
  <c r="BM31" i="1"/>
  <c r="BM35" i="1"/>
  <c r="BM37" i="1"/>
  <c r="BM38" i="1"/>
  <c r="BM39" i="1"/>
  <c r="BM6" i="1"/>
  <c r="AW59" i="1"/>
  <c r="AW64" i="1" s="1"/>
  <c r="AW42" i="1"/>
  <c r="AW43" i="1"/>
  <c r="AW44" i="1"/>
  <c r="AW45" i="1"/>
  <c r="AW46" i="1"/>
  <c r="AW47" i="1"/>
  <c r="AW48" i="1"/>
  <c r="AW49" i="1"/>
  <c r="AW50" i="1"/>
  <c r="AW51" i="1"/>
  <c r="AY51" i="1" s="1"/>
  <c r="AW53" i="1"/>
  <c r="AW54" i="1"/>
  <c r="AW55" i="1"/>
  <c r="AW56" i="1"/>
  <c r="AW57" i="1"/>
  <c r="AW41" i="1"/>
  <c r="AW14" i="1"/>
  <c r="AW15" i="1"/>
  <c r="AW18" i="1"/>
  <c r="AW19" i="1"/>
  <c r="AW20" i="1"/>
  <c r="AW23" i="1"/>
  <c r="AW24" i="1"/>
  <c r="AW25" i="1"/>
  <c r="AW26" i="1"/>
  <c r="AW27" i="1"/>
  <c r="AW31" i="1"/>
  <c r="AW37" i="1"/>
  <c r="AW38" i="1"/>
  <c r="AW39" i="1"/>
  <c r="AW9" i="1"/>
  <c r="AW6" i="1"/>
  <c r="AV59" i="1"/>
  <c r="AV64" i="1" s="1"/>
  <c r="AV42" i="1"/>
  <c r="AV43" i="1"/>
  <c r="AV44" i="1"/>
  <c r="AV45" i="1"/>
  <c r="AV46" i="1"/>
  <c r="AV47" i="1"/>
  <c r="AV48" i="1"/>
  <c r="AV49" i="1"/>
  <c r="AV50" i="1"/>
  <c r="AV51" i="1"/>
  <c r="AV53" i="1"/>
  <c r="AV54" i="1"/>
  <c r="AV55" i="1"/>
  <c r="AV56" i="1"/>
  <c r="AV57" i="1"/>
  <c r="AV41" i="1"/>
  <c r="AV39" i="1"/>
  <c r="AV14" i="1"/>
  <c r="AV15" i="1"/>
  <c r="AV18" i="1"/>
  <c r="AV19" i="1"/>
  <c r="AV20" i="1"/>
  <c r="AV23" i="1"/>
  <c r="AV24" i="1"/>
  <c r="AV25" i="1"/>
  <c r="AV26" i="1"/>
  <c r="AV27" i="1"/>
  <c r="AV31" i="1"/>
  <c r="AV28" i="1" s="1"/>
  <c r="BR28" i="1" s="1"/>
  <c r="AV37" i="1"/>
  <c r="AV38" i="1"/>
  <c r="AV9" i="1"/>
  <c r="AV7" i="1" s="1"/>
  <c r="AV6" i="1"/>
  <c r="AF59" i="1"/>
  <c r="AF64" i="1" s="1"/>
  <c r="AF57" i="1"/>
  <c r="AF42" i="1"/>
  <c r="AF43" i="1"/>
  <c r="AF44" i="1"/>
  <c r="AF45" i="1"/>
  <c r="AF46" i="1"/>
  <c r="AF47" i="1"/>
  <c r="AF48" i="1"/>
  <c r="AF49" i="1"/>
  <c r="AF50" i="1"/>
  <c r="AF51" i="1"/>
  <c r="AF53" i="1"/>
  <c r="AF54" i="1"/>
  <c r="AF55" i="1"/>
  <c r="AF56" i="1"/>
  <c r="AF41" i="1"/>
  <c r="AF14" i="1"/>
  <c r="AF15" i="1"/>
  <c r="AF18" i="1"/>
  <c r="AF19" i="1"/>
  <c r="AF20" i="1"/>
  <c r="AF23" i="1"/>
  <c r="AF24" i="1"/>
  <c r="AF25" i="1"/>
  <c r="AF26" i="1"/>
  <c r="AF27" i="1"/>
  <c r="AF37" i="1"/>
  <c r="AF38" i="1"/>
  <c r="AF39" i="1"/>
  <c r="AF9" i="1"/>
  <c r="AF6" i="1"/>
  <c r="AE59" i="1"/>
  <c r="AE64" i="1" s="1"/>
  <c r="AE57" i="1"/>
  <c r="AE42" i="1"/>
  <c r="AE43" i="1"/>
  <c r="AE44" i="1"/>
  <c r="AE45" i="1"/>
  <c r="AE46" i="1"/>
  <c r="AE47" i="1"/>
  <c r="AE48" i="1"/>
  <c r="AE49" i="1"/>
  <c r="AE50" i="1"/>
  <c r="AE51" i="1"/>
  <c r="AE53" i="1"/>
  <c r="AE54" i="1"/>
  <c r="AE55" i="1"/>
  <c r="AE56" i="1"/>
  <c r="AE41" i="1"/>
  <c r="AE14" i="1"/>
  <c r="AE15" i="1"/>
  <c r="AE18" i="1"/>
  <c r="AE19" i="1"/>
  <c r="AE20" i="1"/>
  <c r="AE23" i="1"/>
  <c r="AE24" i="1"/>
  <c r="AE25" i="1"/>
  <c r="AE26" i="1"/>
  <c r="AE27" i="1"/>
  <c r="AE37" i="1"/>
  <c r="AE38" i="1"/>
  <c r="AE39" i="1"/>
  <c r="AE9" i="1"/>
  <c r="AE7" i="1" s="1"/>
  <c r="BR7" i="1" s="1"/>
  <c r="AE6" i="1"/>
  <c r="O59" i="1"/>
  <c r="O42" i="1"/>
  <c r="O43" i="1"/>
  <c r="O44" i="1"/>
  <c r="O45" i="1"/>
  <c r="O46" i="1"/>
  <c r="O47" i="1"/>
  <c r="O48" i="1"/>
  <c r="O49" i="1"/>
  <c r="O50" i="1"/>
  <c r="O51" i="1"/>
  <c r="O53" i="1"/>
  <c r="O54" i="1"/>
  <c r="O55" i="1"/>
  <c r="O56" i="1"/>
  <c r="O57" i="1"/>
  <c r="O41" i="1"/>
  <c r="O23" i="1"/>
  <c r="O24" i="1"/>
  <c r="O25" i="1"/>
  <c r="O26" i="1"/>
  <c r="O27" i="1"/>
  <c r="O31" i="1"/>
  <c r="O38" i="1"/>
  <c r="O39" i="1"/>
  <c r="O9" i="1"/>
  <c r="O6" i="1"/>
  <c r="Q6" i="1" s="1"/>
  <c r="N59" i="1"/>
  <c r="N42" i="1"/>
  <c r="N43" i="1"/>
  <c r="N44" i="1"/>
  <c r="N45" i="1"/>
  <c r="N46" i="1"/>
  <c r="N47" i="1"/>
  <c r="N48" i="1"/>
  <c r="N49" i="1"/>
  <c r="N50" i="1"/>
  <c r="N51" i="1"/>
  <c r="N53" i="1"/>
  <c r="N54" i="1"/>
  <c r="N55" i="1"/>
  <c r="N56" i="1"/>
  <c r="N57" i="1"/>
  <c r="N41" i="1"/>
  <c r="N23" i="1"/>
  <c r="BR23" i="1" s="1"/>
  <c r="N24" i="1"/>
  <c r="N25" i="1"/>
  <c r="N26" i="1"/>
  <c r="BR26" i="1" s="1"/>
  <c r="N27" i="1"/>
  <c r="BR27" i="1" s="1"/>
  <c r="N31" i="1"/>
  <c r="N37" i="1"/>
  <c r="N38" i="1"/>
  <c r="N39" i="1"/>
  <c r="N9" i="1"/>
  <c r="N6" i="1"/>
  <c r="BR57" i="1" l="1"/>
  <c r="BR41" i="1"/>
  <c r="R38" i="1"/>
  <c r="Q38" i="1"/>
  <c r="BS27" i="1"/>
  <c r="BV27" i="1" s="1"/>
  <c r="R27" i="1"/>
  <c r="Q27" i="1"/>
  <c r="R25" i="1"/>
  <c r="Q25" i="1"/>
  <c r="BS23" i="1"/>
  <c r="BV23" i="1" s="1"/>
  <c r="R23" i="1"/>
  <c r="Q23" i="1"/>
  <c r="BS57" i="1"/>
  <c r="R57" i="1"/>
  <c r="Q57" i="1"/>
  <c r="R55" i="1"/>
  <c r="Q55" i="1"/>
  <c r="R53" i="1"/>
  <c r="Q53" i="1"/>
  <c r="R50" i="1"/>
  <c r="Q50" i="1"/>
  <c r="BS48" i="1"/>
  <c r="BV48" i="1" s="1"/>
  <c r="R48" i="1"/>
  <c r="Q48" i="1"/>
  <c r="R46" i="1"/>
  <c r="Q46" i="1"/>
  <c r="R44" i="1"/>
  <c r="Q44" i="1"/>
  <c r="R42" i="1"/>
  <c r="Q42" i="1"/>
  <c r="AZ9" i="1"/>
  <c r="AY9" i="1"/>
  <c r="AW7" i="1"/>
  <c r="AY31" i="1"/>
  <c r="AZ31" i="1"/>
  <c r="AW28" i="1"/>
  <c r="R39" i="1"/>
  <c r="Q39" i="1"/>
  <c r="Q31" i="1"/>
  <c r="R31" i="1"/>
  <c r="O28" i="1"/>
  <c r="R26" i="1"/>
  <c r="Q26" i="1"/>
  <c r="R24" i="1"/>
  <c r="Q24" i="1"/>
  <c r="BS41" i="1"/>
  <c r="BV41" i="1" s="1"/>
  <c r="R41" i="1"/>
  <c r="Q41" i="1"/>
  <c r="R56" i="1"/>
  <c r="Q56" i="1"/>
  <c r="R54" i="1"/>
  <c r="Q54" i="1"/>
  <c r="R51" i="1"/>
  <c r="Q51" i="1"/>
  <c r="R49" i="1"/>
  <c r="Q49" i="1"/>
  <c r="R47" i="1"/>
  <c r="Q47" i="1"/>
  <c r="BS45" i="1"/>
  <c r="BV45" i="1" s="1"/>
  <c r="R45" i="1"/>
  <c r="Q45" i="1"/>
  <c r="R43" i="1"/>
  <c r="Q43" i="1"/>
  <c r="R59" i="1"/>
  <c r="Q59" i="1"/>
  <c r="AY37" i="1"/>
  <c r="AZ37" i="1"/>
  <c r="AW36" i="1"/>
  <c r="R9" i="1"/>
  <c r="Q9" i="1"/>
  <c r="AH37" i="1"/>
  <c r="AI37" i="1"/>
  <c r="AF36" i="1"/>
  <c r="BS9" i="1"/>
  <c r="BV9" i="1" s="1"/>
  <c r="BS14" i="1"/>
  <c r="BV14" i="1" s="1"/>
  <c r="AI9" i="1"/>
  <c r="AH9" i="1"/>
  <c r="AF7" i="1"/>
  <c r="BS19" i="1"/>
  <c r="BV19" i="1" s="1"/>
  <c r="BR39" i="1"/>
  <c r="BR37" i="1"/>
  <c r="BR6" i="1"/>
  <c r="BR54" i="1"/>
  <c r="BR49" i="1"/>
  <c r="BR45" i="1"/>
  <c r="BR18" i="1"/>
  <c r="BR9" i="1"/>
  <c r="BR53" i="1"/>
  <c r="BR48" i="1"/>
  <c r="BR44" i="1"/>
  <c r="BR38" i="1"/>
  <c r="BR15" i="1"/>
  <c r="BR35" i="1"/>
  <c r="BR25" i="1"/>
  <c r="BR56" i="1"/>
  <c r="BR47" i="1"/>
  <c r="BS15" i="1"/>
  <c r="BV15" i="1" s="1"/>
  <c r="BS43" i="1"/>
  <c r="BV43" i="1" s="1"/>
  <c r="BR31" i="1"/>
  <c r="BR24" i="1"/>
  <c r="BR19" i="1"/>
  <c r="BR55" i="1"/>
  <c r="BR50" i="1"/>
  <c r="BR46" i="1"/>
  <c r="BR42" i="1"/>
  <c r="BS35" i="1"/>
  <c r="BV35" i="1" s="1"/>
  <c r="BS25" i="1"/>
  <c r="BV25" i="1" s="1"/>
  <c r="BS50" i="1"/>
  <c r="BV50" i="1" s="1"/>
  <c r="BR20" i="1"/>
  <c r="BR51" i="1"/>
  <c r="BR43" i="1"/>
  <c r="BS37" i="1"/>
  <c r="BV37" i="1" s="1"/>
  <c r="BS56" i="1"/>
  <c r="BS6" i="1"/>
  <c r="R6" i="1"/>
  <c r="AS65" i="1"/>
  <c r="BR59" i="1"/>
  <c r="BR64" i="1" s="1"/>
  <c r="N64" i="1"/>
  <c r="BS59" i="1"/>
  <c r="BS64" i="1" s="1"/>
  <c r="O64" i="1"/>
  <c r="AH64" i="1"/>
  <c r="AI64" i="1"/>
  <c r="AZ64" i="1"/>
  <c r="AY64" i="1"/>
  <c r="BP64" i="1"/>
  <c r="BQ64" i="1"/>
  <c r="BR13" i="1"/>
  <c r="BS55" i="1"/>
  <c r="BS53" i="1"/>
  <c r="BS49" i="1"/>
  <c r="BV49" i="1" s="1"/>
  <c r="BS46" i="1"/>
  <c r="BV46" i="1" s="1"/>
  <c r="BS44" i="1"/>
  <c r="BV44" i="1" s="1"/>
  <c r="BS42" i="1"/>
  <c r="BV42" i="1" s="1"/>
  <c r="BS21" i="1"/>
  <c r="BV21" i="1" s="1"/>
  <c r="BS20" i="1"/>
  <c r="BV20" i="1" s="1"/>
  <c r="BS54" i="1"/>
  <c r="BS47" i="1"/>
  <c r="BV47" i="1" s="1"/>
  <c r="BS51" i="1"/>
  <c r="BS39" i="1"/>
  <c r="BV39" i="1" s="1"/>
  <c r="BS38" i="1"/>
  <c r="BV38" i="1" s="1"/>
  <c r="BS31" i="1"/>
  <c r="BS26" i="1"/>
  <c r="BV26" i="1" s="1"/>
  <c r="BS24" i="1"/>
  <c r="BV24" i="1" s="1"/>
  <c r="BS18" i="1"/>
  <c r="BV18" i="1" s="1"/>
  <c r="BR14" i="1"/>
  <c r="BS28" i="1" l="1"/>
  <c r="R28" i="1"/>
  <c r="Q28" i="1"/>
  <c r="AZ7" i="1"/>
  <c r="AY7" i="1"/>
  <c r="R64" i="1"/>
  <c r="Q64" i="1"/>
  <c r="AZ36" i="1"/>
  <c r="AY36" i="1"/>
  <c r="AZ28" i="1"/>
  <c r="AY28" i="1"/>
  <c r="BS36" i="1"/>
  <c r="AI36" i="1"/>
  <c r="AH36" i="1"/>
  <c r="BS7" i="1"/>
  <c r="AH7" i="1"/>
  <c r="AI7" i="1"/>
  <c r="BU31" i="1"/>
  <c r="BV31" i="1"/>
  <c r="BV64" i="1"/>
  <c r="BU64" i="1"/>
  <c r="U47" i="1"/>
  <c r="V47" i="1"/>
  <c r="M47" i="1"/>
  <c r="I47" i="1"/>
  <c r="E47" i="1"/>
  <c r="H59" i="1"/>
  <c r="G58" i="1"/>
  <c r="I57" i="1"/>
  <c r="H57" i="1"/>
  <c r="H56" i="1"/>
  <c r="H55" i="1"/>
  <c r="H54" i="1"/>
  <c r="H53" i="1"/>
  <c r="H51" i="1"/>
  <c r="H50" i="1"/>
  <c r="I49" i="1"/>
  <c r="H49" i="1"/>
  <c r="I48" i="1"/>
  <c r="H48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G40" i="1"/>
  <c r="F65" i="1"/>
  <c r="I39" i="1"/>
  <c r="H39" i="1"/>
  <c r="I38" i="1"/>
  <c r="H27" i="1"/>
  <c r="H26" i="1"/>
  <c r="I25" i="1"/>
  <c r="H25" i="1"/>
  <c r="I24" i="1"/>
  <c r="H24" i="1"/>
  <c r="I23" i="1"/>
  <c r="H23" i="1"/>
  <c r="I21" i="1"/>
  <c r="H21" i="1"/>
  <c r="I20" i="1"/>
  <c r="H20" i="1"/>
  <c r="I19" i="1"/>
  <c r="H19" i="1"/>
  <c r="I18" i="1"/>
  <c r="H18" i="1"/>
  <c r="I15" i="1"/>
  <c r="H15" i="1"/>
  <c r="H14" i="1"/>
  <c r="H13" i="1"/>
  <c r="H9" i="1"/>
  <c r="I6" i="1"/>
  <c r="H6" i="1"/>
  <c r="D59" i="1"/>
  <c r="C58" i="1"/>
  <c r="E57" i="1"/>
  <c r="D57" i="1"/>
  <c r="D56" i="1"/>
  <c r="D55" i="1"/>
  <c r="D54" i="1"/>
  <c r="D53" i="1"/>
  <c r="D51" i="1"/>
  <c r="E50" i="1"/>
  <c r="D50" i="1"/>
  <c r="E49" i="1"/>
  <c r="D49" i="1"/>
  <c r="E48" i="1"/>
  <c r="D48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C40" i="1"/>
  <c r="E39" i="1"/>
  <c r="D39" i="1"/>
  <c r="E38" i="1"/>
  <c r="D38" i="1"/>
  <c r="D37" i="1"/>
  <c r="D35" i="1"/>
  <c r="D31" i="1"/>
  <c r="D27" i="1"/>
  <c r="D26" i="1"/>
  <c r="D25" i="1"/>
  <c r="D24" i="1"/>
  <c r="D23" i="1"/>
  <c r="D21" i="1"/>
  <c r="D19" i="1"/>
  <c r="D18" i="1"/>
  <c r="D15" i="1"/>
  <c r="D14" i="1"/>
  <c r="D9" i="1"/>
  <c r="E6" i="1"/>
  <c r="D6" i="1"/>
  <c r="BV59" i="1"/>
  <c r="BU59" i="1"/>
  <c r="BS58" i="1"/>
  <c r="BR58" i="1"/>
  <c r="BV57" i="1"/>
  <c r="BU57" i="1"/>
  <c r="BV56" i="1"/>
  <c r="BU56" i="1"/>
  <c r="BV55" i="1"/>
  <c r="BU55" i="1"/>
  <c r="BV54" i="1"/>
  <c r="BU54" i="1"/>
  <c r="BV53" i="1"/>
  <c r="BU53" i="1"/>
  <c r="BV51" i="1"/>
  <c r="BU51" i="1"/>
  <c r="BU50" i="1"/>
  <c r="BU49" i="1"/>
  <c r="BU48" i="1"/>
  <c r="BU47" i="1"/>
  <c r="BU46" i="1"/>
  <c r="BU45" i="1"/>
  <c r="BU44" i="1"/>
  <c r="BU43" i="1"/>
  <c r="BU42" i="1"/>
  <c r="BU41" i="1"/>
  <c r="BS40" i="1"/>
  <c r="BR40" i="1"/>
  <c r="BU39" i="1"/>
  <c r="BU38" i="1"/>
  <c r="BU37" i="1"/>
  <c r="BU35" i="1"/>
  <c r="BU27" i="1"/>
  <c r="BU26" i="1"/>
  <c r="BU25" i="1"/>
  <c r="BU24" i="1"/>
  <c r="BU23" i="1"/>
  <c r="BU21" i="1"/>
  <c r="BU20" i="1"/>
  <c r="BU19" i="1"/>
  <c r="BU18" i="1"/>
  <c r="BU15" i="1"/>
  <c r="BU14" i="1"/>
  <c r="BU13" i="1"/>
  <c r="BU9" i="1"/>
  <c r="BV6" i="1"/>
  <c r="BU6" i="1"/>
  <c r="BD42" i="1"/>
  <c r="BK57" i="1"/>
  <c r="BF58" i="1"/>
  <c r="AZ41" i="1"/>
  <c r="BQ59" i="1"/>
  <c r="BP59" i="1"/>
  <c r="BL59" i="1"/>
  <c r="BK59" i="1"/>
  <c r="BH59" i="1"/>
  <c r="BG59" i="1"/>
  <c r="BD59" i="1"/>
  <c r="BC59" i="1"/>
  <c r="BO58" i="1"/>
  <c r="BN58" i="1"/>
  <c r="BM58" i="1"/>
  <c r="BJ58" i="1"/>
  <c r="BQ57" i="1"/>
  <c r="BP57" i="1"/>
  <c r="BL57" i="1"/>
  <c r="BH57" i="1"/>
  <c r="BG57" i="1"/>
  <c r="BD57" i="1"/>
  <c r="BC57" i="1"/>
  <c r="BQ56" i="1"/>
  <c r="BP56" i="1"/>
  <c r="BL56" i="1"/>
  <c r="BK56" i="1"/>
  <c r="BG56" i="1"/>
  <c r="BD56" i="1"/>
  <c r="BC56" i="1"/>
  <c r="BQ55" i="1"/>
  <c r="BP55" i="1"/>
  <c r="BL55" i="1"/>
  <c r="BK55" i="1"/>
  <c r="BG55" i="1"/>
  <c r="BD55" i="1"/>
  <c r="BC55" i="1"/>
  <c r="BQ54" i="1"/>
  <c r="BP54" i="1"/>
  <c r="BL54" i="1"/>
  <c r="BK54" i="1"/>
  <c r="BG54" i="1"/>
  <c r="BD54" i="1"/>
  <c r="BC54" i="1"/>
  <c r="BQ53" i="1"/>
  <c r="BP53" i="1"/>
  <c r="BL53" i="1"/>
  <c r="BK53" i="1"/>
  <c r="BG53" i="1"/>
  <c r="BD53" i="1"/>
  <c r="BC53" i="1"/>
  <c r="BQ51" i="1"/>
  <c r="BP51" i="1"/>
  <c r="BL51" i="1"/>
  <c r="BK51" i="1"/>
  <c r="BG51" i="1"/>
  <c r="BC51" i="1"/>
  <c r="BQ50" i="1"/>
  <c r="BP50" i="1"/>
  <c r="BL50" i="1"/>
  <c r="BK50" i="1"/>
  <c r="BG50" i="1"/>
  <c r="BD50" i="1"/>
  <c r="BC50" i="1"/>
  <c r="BQ49" i="1"/>
  <c r="BP49" i="1"/>
  <c r="BL49" i="1"/>
  <c r="BK49" i="1"/>
  <c r="BG49" i="1"/>
  <c r="BD49" i="1"/>
  <c r="BC49" i="1"/>
  <c r="BQ48" i="1"/>
  <c r="BP48" i="1"/>
  <c r="BL48" i="1"/>
  <c r="BK48" i="1"/>
  <c r="BG48" i="1"/>
  <c r="BD48" i="1"/>
  <c r="BC48" i="1"/>
  <c r="BQ47" i="1"/>
  <c r="BP47" i="1"/>
  <c r="BL47" i="1"/>
  <c r="BK47" i="1"/>
  <c r="BG47" i="1"/>
  <c r="BD47" i="1"/>
  <c r="BC47" i="1"/>
  <c r="BQ46" i="1"/>
  <c r="BP46" i="1"/>
  <c r="BL46" i="1"/>
  <c r="BK46" i="1"/>
  <c r="BG46" i="1"/>
  <c r="BD46" i="1"/>
  <c r="BC46" i="1"/>
  <c r="BQ45" i="1"/>
  <c r="BP45" i="1"/>
  <c r="BL45" i="1"/>
  <c r="BK45" i="1"/>
  <c r="BG45" i="1"/>
  <c r="BD45" i="1"/>
  <c r="BC45" i="1"/>
  <c r="BQ44" i="1"/>
  <c r="BP44" i="1"/>
  <c r="BL44" i="1"/>
  <c r="BK44" i="1"/>
  <c r="BG44" i="1"/>
  <c r="BD44" i="1"/>
  <c r="BC44" i="1"/>
  <c r="BQ43" i="1"/>
  <c r="BP43" i="1"/>
  <c r="BL43" i="1"/>
  <c r="BK43" i="1"/>
  <c r="BG43" i="1"/>
  <c r="BD43" i="1"/>
  <c r="BC43" i="1"/>
  <c r="BQ42" i="1"/>
  <c r="BP42" i="1"/>
  <c r="BL42" i="1"/>
  <c r="BK42" i="1"/>
  <c r="BG42" i="1"/>
  <c r="BC42" i="1"/>
  <c r="BQ41" i="1"/>
  <c r="BP41" i="1"/>
  <c r="BL41" i="1"/>
  <c r="BK41" i="1"/>
  <c r="BH41" i="1"/>
  <c r="BG41" i="1"/>
  <c r="BD41" i="1"/>
  <c r="BC41" i="1"/>
  <c r="BO40" i="1"/>
  <c r="BO65" i="1" s="1"/>
  <c r="BN40" i="1"/>
  <c r="BN65" i="1" s="1"/>
  <c r="BM40" i="1"/>
  <c r="BI65" i="1"/>
  <c r="BF40" i="1"/>
  <c r="BF65" i="1" s="1"/>
  <c r="BB40" i="1"/>
  <c r="BB65" i="1" s="1"/>
  <c r="BQ39" i="1"/>
  <c r="BP39" i="1"/>
  <c r="BL39" i="1"/>
  <c r="BK39" i="1"/>
  <c r="BH39" i="1"/>
  <c r="BG39" i="1"/>
  <c r="BD39" i="1"/>
  <c r="BC39" i="1"/>
  <c r="BQ38" i="1"/>
  <c r="BP38" i="1"/>
  <c r="BL38" i="1"/>
  <c r="BK38" i="1"/>
  <c r="BD38" i="1"/>
  <c r="BC38" i="1"/>
  <c r="BQ37" i="1"/>
  <c r="BP37" i="1"/>
  <c r="BL37" i="1"/>
  <c r="BK37" i="1"/>
  <c r="BC37" i="1"/>
  <c r="BQ35" i="1"/>
  <c r="BP35" i="1"/>
  <c r="BL35" i="1"/>
  <c r="BK35" i="1"/>
  <c r="BD35" i="1"/>
  <c r="BC35" i="1"/>
  <c r="BQ31" i="1"/>
  <c r="BL31" i="1"/>
  <c r="BK31" i="1"/>
  <c r="BC31" i="1"/>
  <c r="BQ27" i="1"/>
  <c r="BP27" i="1"/>
  <c r="BL27" i="1"/>
  <c r="BK27" i="1"/>
  <c r="BD27" i="1"/>
  <c r="BC27" i="1"/>
  <c r="BQ26" i="1"/>
  <c r="BP26" i="1"/>
  <c r="BL26" i="1"/>
  <c r="BK26" i="1"/>
  <c r="BD26" i="1"/>
  <c r="BC26" i="1"/>
  <c r="BQ25" i="1"/>
  <c r="BP25" i="1"/>
  <c r="BL25" i="1"/>
  <c r="BK25" i="1"/>
  <c r="BD25" i="1"/>
  <c r="BC25" i="1"/>
  <c r="BQ24" i="1"/>
  <c r="BP24" i="1"/>
  <c r="BL24" i="1"/>
  <c r="BK24" i="1"/>
  <c r="BD24" i="1"/>
  <c r="BC24" i="1"/>
  <c r="BQ23" i="1"/>
  <c r="BL23" i="1"/>
  <c r="BK23" i="1"/>
  <c r="BD23" i="1"/>
  <c r="BC23" i="1"/>
  <c r="BQ21" i="1"/>
  <c r="BP21" i="1"/>
  <c r="BL21" i="1"/>
  <c r="BK21" i="1"/>
  <c r="BD21" i="1"/>
  <c r="BC21" i="1"/>
  <c r="BQ20" i="1"/>
  <c r="BP20" i="1"/>
  <c r="BL20" i="1"/>
  <c r="BK20" i="1"/>
  <c r="BD20" i="1"/>
  <c r="BC20" i="1"/>
  <c r="BQ19" i="1"/>
  <c r="BP19" i="1"/>
  <c r="BL19" i="1"/>
  <c r="BK19" i="1"/>
  <c r="BD19" i="1"/>
  <c r="BC19" i="1"/>
  <c r="BQ18" i="1"/>
  <c r="BP18" i="1"/>
  <c r="BL18" i="1"/>
  <c r="BK18" i="1"/>
  <c r="BD18" i="1"/>
  <c r="BC18" i="1"/>
  <c r="BQ15" i="1"/>
  <c r="BP15" i="1"/>
  <c r="BL15" i="1"/>
  <c r="BK15" i="1"/>
  <c r="BD15" i="1"/>
  <c r="BC15" i="1"/>
  <c r="BQ14" i="1"/>
  <c r="BP14" i="1"/>
  <c r="BL14" i="1"/>
  <c r="BK14" i="1"/>
  <c r="BC14" i="1"/>
  <c r="BQ13" i="1"/>
  <c r="BP13" i="1"/>
  <c r="BL13" i="1"/>
  <c r="BK13" i="1"/>
  <c r="BD13" i="1"/>
  <c r="BC13" i="1"/>
  <c r="BQ9" i="1"/>
  <c r="BP9" i="1"/>
  <c r="BK9" i="1"/>
  <c r="BP6" i="1"/>
  <c r="BL6" i="1"/>
  <c r="BK6" i="1"/>
  <c r="BH6" i="1"/>
  <c r="BG6" i="1"/>
  <c r="BD6" i="1"/>
  <c r="BC6" i="1"/>
  <c r="C65" i="1" l="1"/>
  <c r="BV28" i="1"/>
  <c r="BU28" i="1"/>
  <c r="BV36" i="1"/>
  <c r="BU36" i="1"/>
  <c r="BV7" i="1"/>
  <c r="BU7" i="1"/>
  <c r="BJ65" i="1"/>
  <c r="BL65" i="1" s="1"/>
  <c r="BM65" i="1"/>
  <c r="BS65" i="1"/>
  <c r="BE65" i="1"/>
  <c r="BG65" i="1" s="1"/>
  <c r="BR65" i="1"/>
  <c r="B65" i="1"/>
  <c r="E65" i="1" s="1"/>
  <c r="G65" i="1"/>
  <c r="H65" i="1" s="1"/>
  <c r="BQ65" i="1"/>
  <c r="BP65" i="1"/>
  <c r="BA65" i="1"/>
  <c r="BC65" i="1" s="1"/>
  <c r="I65" i="1"/>
  <c r="I40" i="1"/>
  <c r="I58" i="1"/>
  <c r="H58" i="1"/>
  <c r="D58" i="1"/>
  <c r="E40" i="1"/>
  <c r="H40" i="1"/>
  <c r="D40" i="1"/>
  <c r="E58" i="1"/>
  <c r="BP58" i="1"/>
  <c r="BL58" i="1"/>
  <c r="BH58" i="1"/>
  <c r="BD58" i="1"/>
  <c r="BC40" i="1"/>
  <c r="BG40" i="1"/>
  <c r="BK40" i="1"/>
  <c r="BQ40" i="1"/>
  <c r="BC58" i="1"/>
  <c r="BG58" i="1"/>
  <c r="BK58" i="1"/>
  <c r="BQ58" i="1"/>
  <c r="BD40" i="1"/>
  <c r="BH40" i="1"/>
  <c r="BL40" i="1"/>
  <c r="BP40" i="1"/>
  <c r="BK65" i="1" l="1"/>
  <c r="BH65" i="1"/>
  <c r="D65" i="1"/>
  <c r="BD65" i="1"/>
  <c r="AU42" i="1"/>
  <c r="AZ59" i="1"/>
  <c r="AY59" i="1"/>
  <c r="AZ57" i="1"/>
  <c r="AY57" i="1"/>
  <c r="AZ56" i="1"/>
  <c r="AY56" i="1"/>
  <c r="AZ55" i="1"/>
  <c r="AY55" i="1"/>
  <c r="AZ54" i="1"/>
  <c r="AY54" i="1"/>
  <c r="AZ53" i="1"/>
  <c r="AY53" i="1"/>
  <c r="AZ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4" i="1"/>
  <c r="AY44" i="1"/>
  <c r="AZ43" i="1"/>
  <c r="AY43" i="1"/>
  <c r="AZ42" i="1"/>
  <c r="AY42" i="1"/>
  <c r="AY41" i="1"/>
  <c r="AZ39" i="1"/>
  <c r="AY39" i="1"/>
  <c r="AZ38" i="1"/>
  <c r="AY38" i="1"/>
  <c r="AZ27" i="1"/>
  <c r="AY27" i="1"/>
  <c r="AZ26" i="1"/>
  <c r="AY26" i="1"/>
  <c r="AZ25" i="1"/>
  <c r="AY25" i="1"/>
  <c r="AZ24" i="1"/>
  <c r="AY24" i="1"/>
  <c r="AZ23" i="1"/>
  <c r="AY23" i="1"/>
  <c r="AZ21" i="1"/>
  <c r="AY21" i="1"/>
  <c r="AZ20" i="1"/>
  <c r="AY20" i="1"/>
  <c r="AZ19" i="1"/>
  <c r="AY19" i="1"/>
  <c r="AZ18" i="1"/>
  <c r="AY18" i="1"/>
  <c r="AZ15" i="1"/>
  <c r="AY15" i="1"/>
  <c r="AZ14" i="1"/>
  <c r="AY14" i="1"/>
  <c r="AZ13" i="1"/>
  <c r="AY13" i="1"/>
  <c r="AZ6" i="1"/>
  <c r="AY6" i="1"/>
  <c r="AU59" i="1"/>
  <c r="AT59" i="1"/>
  <c r="AX58" i="1"/>
  <c r="AW58" i="1"/>
  <c r="AV58" i="1"/>
  <c r="AU57" i="1"/>
  <c r="AU56" i="1"/>
  <c r="AT56" i="1"/>
  <c r="AU55" i="1"/>
  <c r="AT55" i="1"/>
  <c r="AU54" i="1"/>
  <c r="AT54" i="1"/>
  <c r="AU53" i="1"/>
  <c r="AT53" i="1"/>
  <c r="AT51" i="1"/>
  <c r="AU50" i="1"/>
  <c r="AT50" i="1"/>
  <c r="AU49" i="1"/>
  <c r="AT49" i="1"/>
  <c r="AU48" i="1"/>
  <c r="AT48" i="1"/>
  <c r="AU47" i="1"/>
  <c r="AT47" i="1"/>
  <c r="AU46" i="1"/>
  <c r="AT46" i="1"/>
  <c r="AU45" i="1"/>
  <c r="AT45" i="1"/>
  <c r="AU44" i="1"/>
  <c r="AT44" i="1"/>
  <c r="AU43" i="1"/>
  <c r="AT43" i="1"/>
  <c r="AT42" i="1"/>
  <c r="AU41" i="1"/>
  <c r="AT41" i="1"/>
  <c r="AX40" i="1"/>
  <c r="AW40" i="1"/>
  <c r="AV40" i="1"/>
  <c r="AR65" i="1"/>
  <c r="AU39" i="1"/>
  <c r="AT39" i="1"/>
  <c r="AU38" i="1"/>
  <c r="AT38" i="1"/>
  <c r="AT37" i="1"/>
  <c r="AU35" i="1"/>
  <c r="AT35" i="1"/>
  <c r="AU31" i="1"/>
  <c r="AT31" i="1"/>
  <c r="AU27" i="1"/>
  <c r="AT27" i="1"/>
  <c r="AU26" i="1"/>
  <c r="AT26" i="1"/>
  <c r="AU25" i="1"/>
  <c r="AT25" i="1"/>
  <c r="AU24" i="1"/>
  <c r="AT24" i="1"/>
  <c r="AU23" i="1"/>
  <c r="AT23" i="1"/>
  <c r="AU21" i="1"/>
  <c r="AT21" i="1"/>
  <c r="AU20" i="1"/>
  <c r="AT20" i="1"/>
  <c r="AU19" i="1"/>
  <c r="AT19" i="1"/>
  <c r="AU18" i="1"/>
  <c r="AT18" i="1"/>
  <c r="AU15" i="1"/>
  <c r="AT15" i="1"/>
  <c r="AT14" i="1"/>
  <c r="AU13" i="1"/>
  <c r="AT13" i="1"/>
  <c r="AU9" i="1"/>
  <c r="AT9" i="1"/>
  <c r="AU6" i="1"/>
  <c r="AT6" i="1"/>
  <c r="AQ21" i="1"/>
  <c r="AM27" i="1"/>
  <c r="AL47" i="1"/>
  <c r="AM47" i="1"/>
  <c r="AC47" i="1"/>
  <c r="AD47" i="1"/>
  <c r="Y47" i="1"/>
  <c r="Z47" i="1"/>
  <c r="AM59" i="1"/>
  <c r="AL59" i="1"/>
  <c r="AK58" i="1"/>
  <c r="AK65" i="1" s="1"/>
  <c r="AM57" i="1"/>
  <c r="AL57" i="1"/>
  <c r="AM56" i="1"/>
  <c r="AL56" i="1"/>
  <c r="AM55" i="1"/>
  <c r="AL55" i="1"/>
  <c r="AM54" i="1"/>
  <c r="AL54" i="1"/>
  <c r="AM53" i="1"/>
  <c r="AL53" i="1"/>
  <c r="AL51" i="1"/>
  <c r="AM50" i="1"/>
  <c r="AL50" i="1"/>
  <c r="AM49" i="1"/>
  <c r="AL49" i="1"/>
  <c r="AM48" i="1"/>
  <c r="AL48" i="1"/>
  <c r="AM46" i="1"/>
  <c r="AL46" i="1"/>
  <c r="AM45" i="1"/>
  <c r="AL45" i="1"/>
  <c r="AM44" i="1"/>
  <c r="AL44" i="1"/>
  <c r="AM43" i="1"/>
  <c r="AL43" i="1"/>
  <c r="AL42" i="1"/>
  <c r="AM41" i="1"/>
  <c r="AL41" i="1"/>
  <c r="AM39" i="1"/>
  <c r="AL39" i="1"/>
  <c r="AM38" i="1"/>
  <c r="AL38" i="1"/>
  <c r="AL37" i="1"/>
  <c r="AL35" i="1"/>
  <c r="AL31" i="1"/>
  <c r="AL27" i="1"/>
  <c r="AM26" i="1"/>
  <c r="AL26" i="1"/>
  <c r="AM25" i="1"/>
  <c r="AL25" i="1"/>
  <c r="AM24" i="1"/>
  <c r="AL24" i="1"/>
  <c r="AM23" i="1"/>
  <c r="AL23" i="1"/>
  <c r="AM21" i="1"/>
  <c r="AL21" i="1"/>
  <c r="AM20" i="1"/>
  <c r="AL20" i="1"/>
  <c r="AM19" i="1"/>
  <c r="AL19" i="1"/>
  <c r="AM18" i="1"/>
  <c r="AL18" i="1"/>
  <c r="AM15" i="1"/>
  <c r="AL15" i="1"/>
  <c r="AL14" i="1"/>
  <c r="AM13" i="1"/>
  <c r="AL13" i="1"/>
  <c r="AM9" i="1"/>
  <c r="AL9" i="1"/>
  <c r="AM6" i="1"/>
  <c r="AL6" i="1"/>
  <c r="AI59" i="1"/>
  <c r="AH59" i="1"/>
  <c r="AI57" i="1"/>
  <c r="AH57" i="1"/>
  <c r="AI56" i="1"/>
  <c r="AH56" i="1"/>
  <c r="AI55" i="1"/>
  <c r="AH55" i="1"/>
  <c r="AI54" i="1"/>
  <c r="AH54" i="1"/>
  <c r="AI53" i="1"/>
  <c r="AH53" i="1"/>
  <c r="AI51" i="1"/>
  <c r="AH51" i="1"/>
  <c r="AI50" i="1"/>
  <c r="AH50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39" i="1"/>
  <c r="AH39" i="1"/>
  <c r="AI38" i="1"/>
  <c r="AH38" i="1"/>
  <c r="AI35" i="1"/>
  <c r="AH35" i="1"/>
  <c r="AI27" i="1"/>
  <c r="AH27" i="1"/>
  <c r="AI26" i="1"/>
  <c r="AH26" i="1"/>
  <c r="AI25" i="1"/>
  <c r="AH25" i="1"/>
  <c r="AI24" i="1"/>
  <c r="AH24" i="1"/>
  <c r="AI23" i="1"/>
  <c r="AH23" i="1"/>
  <c r="AI21" i="1"/>
  <c r="AH21" i="1"/>
  <c r="AI20" i="1"/>
  <c r="AH20" i="1"/>
  <c r="AI19" i="1"/>
  <c r="AH19" i="1"/>
  <c r="AI18" i="1"/>
  <c r="AH18" i="1"/>
  <c r="AI15" i="1"/>
  <c r="AH15" i="1"/>
  <c r="AI14" i="1"/>
  <c r="AH14" i="1"/>
  <c r="AI13" i="1"/>
  <c r="AH13" i="1"/>
  <c r="AI6" i="1"/>
  <c r="AH6" i="1"/>
  <c r="AG58" i="1"/>
  <c r="BT58" i="1" s="1"/>
  <c r="AF58" i="1"/>
  <c r="AE58" i="1"/>
  <c r="AG40" i="1"/>
  <c r="BT40" i="1" s="1"/>
  <c r="AF40" i="1"/>
  <c r="AE40" i="1"/>
  <c r="AD59" i="1"/>
  <c r="AC59" i="1"/>
  <c r="AB58" i="1"/>
  <c r="AD57" i="1"/>
  <c r="AC57" i="1"/>
  <c r="AD56" i="1"/>
  <c r="AC56" i="1"/>
  <c r="AD55" i="1"/>
  <c r="AC55" i="1"/>
  <c r="AD54" i="1"/>
  <c r="AC54" i="1"/>
  <c r="AD53" i="1"/>
  <c r="AC53" i="1"/>
  <c r="AC51" i="1"/>
  <c r="AD50" i="1"/>
  <c r="AC50" i="1"/>
  <c r="AD49" i="1"/>
  <c r="AC49" i="1"/>
  <c r="AD48" i="1"/>
  <c r="AC48" i="1"/>
  <c r="AD46" i="1"/>
  <c r="AC46" i="1"/>
  <c r="AD45" i="1"/>
  <c r="AC45" i="1"/>
  <c r="AD44" i="1"/>
  <c r="AC44" i="1"/>
  <c r="AD43" i="1"/>
  <c r="AC43" i="1"/>
  <c r="AC42" i="1"/>
  <c r="AD41" i="1"/>
  <c r="AC41" i="1"/>
  <c r="AB40" i="1"/>
  <c r="AB65" i="1" s="1"/>
  <c r="AA65" i="1"/>
  <c r="AD39" i="1"/>
  <c r="AC39" i="1"/>
  <c r="AD38" i="1"/>
  <c r="AC38" i="1"/>
  <c r="AC37" i="1"/>
  <c r="AD35" i="1"/>
  <c r="AC35" i="1"/>
  <c r="AD31" i="1"/>
  <c r="AC31" i="1"/>
  <c r="AD27" i="1"/>
  <c r="AC27" i="1"/>
  <c r="AD26" i="1"/>
  <c r="AC26" i="1"/>
  <c r="AD25" i="1"/>
  <c r="AC25" i="1"/>
  <c r="AD24" i="1"/>
  <c r="AC24" i="1"/>
  <c r="AD23" i="1"/>
  <c r="AC23" i="1"/>
  <c r="AD21" i="1"/>
  <c r="AC21" i="1"/>
  <c r="AD20" i="1"/>
  <c r="AC20" i="1"/>
  <c r="AD19" i="1"/>
  <c r="AC19" i="1"/>
  <c r="AD18" i="1"/>
  <c r="AC18" i="1"/>
  <c r="AD15" i="1"/>
  <c r="AC15" i="1"/>
  <c r="AC14" i="1"/>
  <c r="AC13" i="1"/>
  <c r="AD9" i="1"/>
  <c r="AC9" i="1"/>
  <c r="AD6" i="1"/>
  <c r="AC6" i="1"/>
  <c r="Y59" i="1"/>
  <c r="X58" i="1"/>
  <c r="Z57" i="1"/>
  <c r="Y57" i="1"/>
  <c r="Y56" i="1"/>
  <c r="Y55" i="1"/>
  <c r="Y54" i="1"/>
  <c r="Y53" i="1"/>
  <c r="Y51" i="1"/>
  <c r="Y50" i="1"/>
  <c r="Y49" i="1"/>
  <c r="Z48" i="1"/>
  <c r="Y48" i="1"/>
  <c r="Z46" i="1"/>
  <c r="Y46" i="1"/>
  <c r="Z45" i="1"/>
  <c r="Y45" i="1"/>
  <c r="Z44" i="1"/>
  <c r="Y44" i="1"/>
  <c r="Z43" i="1"/>
  <c r="Y43" i="1"/>
  <c r="Y42" i="1"/>
  <c r="Z41" i="1"/>
  <c r="Y41" i="1"/>
  <c r="X40" i="1"/>
  <c r="W65" i="1"/>
  <c r="Z39" i="1"/>
  <c r="Y39" i="1"/>
  <c r="Z38" i="1"/>
  <c r="Y38" i="1"/>
  <c r="Y37" i="1"/>
  <c r="Y35" i="1"/>
  <c r="Y31" i="1"/>
  <c r="Y27" i="1"/>
  <c r="Y26" i="1"/>
  <c r="Y25" i="1"/>
  <c r="Y24" i="1"/>
  <c r="Z23" i="1"/>
  <c r="Y23" i="1"/>
  <c r="Z21" i="1"/>
  <c r="Y21" i="1"/>
  <c r="Z20" i="1"/>
  <c r="Y20" i="1"/>
  <c r="Z19" i="1"/>
  <c r="Y19" i="1"/>
  <c r="Z18" i="1"/>
  <c r="Y18" i="1"/>
  <c r="Y15" i="1"/>
  <c r="Y14" i="1"/>
  <c r="Y13" i="1"/>
  <c r="Y9" i="1"/>
  <c r="Z6" i="1"/>
  <c r="Y6" i="1"/>
  <c r="AP47" i="1"/>
  <c r="AQ47" i="1"/>
  <c r="AQ59" i="1"/>
  <c r="AP59" i="1"/>
  <c r="AO58" i="1"/>
  <c r="AQ57" i="1"/>
  <c r="AP57" i="1"/>
  <c r="AQ56" i="1"/>
  <c r="AP56" i="1"/>
  <c r="AQ55" i="1"/>
  <c r="AP55" i="1"/>
  <c r="AQ54" i="1"/>
  <c r="AP54" i="1"/>
  <c r="AQ53" i="1"/>
  <c r="AP53" i="1"/>
  <c r="AP51" i="1"/>
  <c r="AQ50" i="1"/>
  <c r="AP50" i="1"/>
  <c r="AQ49" i="1"/>
  <c r="AP49" i="1"/>
  <c r="AQ48" i="1"/>
  <c r="AP48" i="1"/>
  <c r="AQ46" i="1"/>
  <c r="AP46" i="1"/>
  <c r="AQ45" i="1"/>
  <c r="AP45" i="1"/>
  <c r="AQ44" i="1"/>
  <c r="AP44" i="1"/>
  <c r="AQ43" i="1"/>
  <c r="AP43" i="1"/>
  <c r="AP42" i="1"/>
  <c r="AQ41" i="1"/>
  <c r="AP41" i="1"/>
  <c r="AO40" i="1"/>
  <c r="AQ39" i="1"/>
  <c r="AP39" i="1"/>
  <c r="AQ38" i="1"/>
  <c r="AP38" i="1"/>
  <c r="AP37" i="1"/>
  <c r="AP35" i="1"/>
  <c r="AP31" i="1"/>
  <c r="AQ27" i="1"/>
  <c r="AP27" i="1"/>
  <c r="AQ26" i="1"/>
  <c r="AP26" i="1"/>
  <c r="AQ25" i="1"/>
  <c r="AP25" i="1"/>
  <c r="AQ23" i="1"/>
  <c r="AP23" i="1"/>
  <c r="AP21" i="1"/>
  <c r="AQ20" i="1"/>
  <c r="AP20" i="1"/>
  <c r="AQ19" i="1"/>
  <c r="AP19" i="1"/>
  <c r="AQ18" i="1"/>
  <c r="AP18" i="1"/>
  <c r="AQ15" i="1"/>
  <c r="AP15" i="1"/>
  <c r="AP14" i="1"/>
  <c r="AQ13" i="1"/>
  <c r="AP13" i="1"/>
  <c r="AQ9" i="1"/>
  <c r="AP9" i="1"/>
  <c r="AQ6" i="1"/>
  <c r="AP6" i="1"/>
  <c r="U59" i="1"/>
  <c r="V57" i="1"/>
  <c r="U57" i="1"/>
  <c r="U56" i="1"/>
  <c r="U55" i="1"/>
  <c r="U54" i="1"/>
  <c r="U53" i="1"/>
  <c r="U51" i="1"/>
  <c r="V50" i="1"/>
  <c r="U50" i="1"/>
  <c r="V49" i="1"/>
  <c r="U49" i="1"/>
  <c r="V48" i="1"/>
  <c r="U48" i="1"/>
  <c r="V46" i="1"/>
  <c r="U46" i="1"/>
  <c r="V45" i="1"/>
  <c r="U45" i="1"/>
  <c r="V44" i="1"/>
  <c r="U44" i="1"/>
  <c r="V43" i="1"/>
  <c r="U43" i="1"/>
  <c r="U42" i="1"/>
  <c r="V41" i="1"/>
  <c r="U41" i="1"/>
  <c r="V39" i="1"/>
  <c r="U39" i="1"/>
  <c r="V38" i="1"/>
  <c r="U38" i="1"/>
  <c r="U37" i="1"/>
  <c r="U35" i="1"/>
  <c r="U31" i="1"/>
  <c r="U27" i="1"/>
  <c r="U26" i="1"/>
  <c r="U25" i="1"/>
  <c r="V24" i="1"/>
  <c r="U24" i="1"/>
  <c r="V23" i="1"/>
  <c r="U23" i="1"/>
  <c r="V21" i="1"/>
  <c r="U21" i="1"/>
  <c r="V20" i="1"/>
  <c r="U20" i="1"/>
  <c r="V19" i="1"/>
  <c r="U19" i="1"/>
  <c r="V18" i="1"/>
  <c r="U18" i="1"/>
  <c r="V15" i="1"/>
  <c r="U15" i="1"/>
  <c r="U14" i="1"/>
  <c r="U13" i="1"/>
  <c r="V9" i="1"/>
  <c r="U9" i="1"/>
  <c r="V6" i="1"/>
  <c r="U6" i="1"/>
  <c r="T58" i="1"/>
  <c r="T40" i="1"/>
  <c r="X65" i="1" l="1"/>
  <c r="AF65" i="1"/>
  <c r="BU40" i="1"/>
  <c r="BV40" i="1"/>
  <c r="BU58" i="1"/>
  <c r="BV58" i="1"/>
  <c r="T65" i="1"/>
  <c r="U65" i="1" s="1"/>
  <c r="AX65" i="1"/>
  <c r="AY65" i="1" s="1"/>
  <c r="AN65" i="1"/>
  <c r="AV65" i="1"/>
  <c r="S65" i="1"/>
  <c r="AO65" i="1"/>
  <c r="AW65" i="1"/>
  <c r="AJ65" i="1"/>
  <c r="AM65" i="1" s="1"/>
  <c r="Y65" i="1"/>
  <c r="Z65" i="1"/>
  <c r="AC65" i="1"/>
  <c r="AD65" i="1"/>
  <c r="AT65" i="1"/>
  <c r="AU65" i="1"/>
  <c r="V65" i="1"/>
  <c r="AE65" i="1"/>
  <c r="AG65" i="1"/>
  <c r="AH40" i="1"/>
  <c r="AI40" i="1"/>
  <c r="AY40" i="1"/>
  <c r="AZ40" i="1"/>
  <c r="AY58" i="1"/>
  <c r="AZ58" i="1"/>
  <c r="AH58" i="1"/>
  <c r="AI58" i="1"/>
  <c r="AU58" i="1"/>
  <c r="AT40" i="1"/>
  <c r="AT58" i="1"/>
  <c r="AU40" i="1"/>
  <c r="AL58" i="1"/>
  <c r="AM58" i="1"/>
  <c r="AD58" i="1"/>
  <c r="AM40" i="1"/>
  <c r="AL40" i="1"/>
  <c r="AC58" i="1"/>
  <c r="AD40" i="1"/>
  <c r="AC40" i="1"/>
  <c r="Z58" i="1"/>
  <c r="Y58" i="1"/>
  <c r="Z40" i="1"/>
  <c r="Y40" i="1"/>
  <c r="AQ58" i="1"/>
  <c r="AP58" i="1"/>
  <c r="AQ40" i="1"/>
  <c r="AP40" i="1"/>
  <c r="V58" i="1"/>
  <c r="U58" i="1"/>
  <c r="V40" i="1"/>
  <c r="U40" i="1"/>
  <c r="AQ65" i="1" l="1"/>
  <c r="AP65" i="1"/>
  <c r="AI65" i="1"/>
  <c r="BT65" i="1"/>
  <c r="AZ65" i="1"/>
  <c r="AL65" i="1"/>
  <c r="AH65" i="1"/>
  <c r="BU65" i="1" l="1"/>
  <c r="BV65" i="1"/>
  <c r="N58" i="1"/>
  <c r="N40" i="1" l="1"/>
  <c r="N65" i="1" s="1"/>
  <c r="O58" i="1" l="1"/>
  <c r="O40" i="1"/>
  <c r="Q58" i="1" l="1"/>
  <c r="R58" i="1"/>
  <c r="R40" i="1"/>
  <c r="Q40" i="1"/>
  <c r="O65" i="1"/>
  <c r="R65" i="1" l="1"/>
  <c r="Q65" i="1"/>
  <c r="L59" i="1"/>
  <c r="K58" i="1"/>
  <c r="K65" i="1" s="1"/>
  <c r="M57" i="1"/>
  <c r="L57" i="1"/>
  <c r="L56" i="1"/>
  <c r="L55" i="1"/>
  <c r="L54" i="1"/>
  <c r="L53" i="1"/>
  <c r="L51" i="1"/>
  <c r="M50" i="1"/>
  <c r="L50" i="1"/>
  <c r="M49" i="1"/>
  <c r="L49" i="1"/>
  <c r="M48" i="1"/>
  <c r="L48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J65" i="1"/>
  <c r="M39" i="1"/>
  <c r="L39" i="1"/>
  <c r="L37" i="1"/>
  <c r="L35" i="1"/>
  <c r="L31" i="1"/>
  <c r="L27" i="1"/>
  <c r="L26" i="1"/>
  <c r="M25" i="1"/>
  <c r="L25" i="1"/>
  <c r="M24" i="1"/>
  <c r="L24" i="1"/>
  <c r="M23" i="1"/>
  <c r="L23" i="1"/>
  <c r="M21" i="1"/>
  <c r="L21" i="1"/>
  <c r="M20" i="1"/>
  <c r="L20" i="1"/>
  <c r="M19" i="1"/>
  <c r="L19" i="1"/>
  <c r="M18" i="1"/>
  <c r="L18" i="1"/>
  <c r="M15" i="1"/>
  <c r="L15" i="1"/>
  <c r="L14" i="1"/>
  <c r="M13" i="1"/>
  <c r="L13" i="1"/>
  <c r="M9" i="1"/>
  <c r="L9" i="1"/>
  <c r="M6" i="1"/>
  <c r="L6" i="1"/>
  <c r="M65" i="1" l="1"/>
  <c r="L65" i="1"/>
  <c r="L58" i="1"/>
  <c r="L40" i="1"/>
  <c r="M40" i="1"/>
  <c r="M58" i="1"/>
</calcChain>
</file>

<file path=xl/sharedStrings.xml><?xml version="1.0" encoding="utf-8"?>
<sst xmlns="http://schemas.openxmlformats.org/spreadsheetml/2006/main" count="560" uniqueCount="163">
  <si>
    <t>Наименование учреждения</t>
  </si>
  <si>
    <t>Рост/экономия</t>
  </si>
  <si>
    <t>%</t>
  </si>
  <si>
    <t>Беловежская СШ</t>
  </si>
  <si>
    <t>Верховичская СШ</t>
  </si>
  <si>
    <t>Видомлянская СШ</t>
  </si>
  <si>
    <t>Волчинская СШ</t>
  </si>
  <si>
    <t>Войсковская СШ</t>
  </si>
  <si>
    <t>Высоковская СШ</t>
  </si>
  <si>
    <t>Дмитровичская СШ</t>
  </si>
  <si>
    <t>СШ №1 г. Каменца</t>
  </si>
  <si>
    <t>СШ №2 г. Каменца</t>
  </si>
  <si>
    <t>Каменюкская СШ</t>
  </si>
  <si>
    <t>Новицковичская СШ</t>
  </si>
  <si>
    <t>Пограничная СШ</t>
  </si>
  <si>
    <t>Ряснянская СШ</t>
  </si>
  <si>
    <t>Ходосовская БШ</t>
  </si>
  <si>
    <t>Видомлянский ДС</t>
  </si>
  <si>
    <t>Войсковский ДС</t>
  </si>
  <si>
    <t>Ратайчицкий ДС</t>
  </si>
  <si>
    <t>Каролинский ДС</t>
  </si>
  <si>
    <t>Подбельский ДС</t>
  </si>
  <si>
    <t>Новоселковский ДС</t>
  </si>
  <si>
    <t>Омеленецкий ДС</t>
  </si>
  <si>
    <t>Турнянский ДС</t>
  </si>
  <si>
    <t>Итого по учреждениям школьного образования:</t>
  </si>
  <si>
    <t>Итого по учреждениям дошкольного образования:</t>
  </si>
  <si>
    <t>Итого по учреждениям дополнительного образования:</t>
  </si>
  <si>
    <t>ВСЕГО ПО ОТДЕЛУ:</t>
  </si>
  <si>
    <t>Пелищенская СШ</t>
  </si>
  <si>
    <t>Пелищенский ДС</t>
  </si>
  <si>
    <t>ЦДОДиМ Каменец</t>
  </si>
  <si>
    <t>ЦДОДиМ Высокое</t>
  </si>
  <si>
    <t>К норме I квартала</t>
  </si>
  <si>
    <t>К норме II квартала</t>
  </si>
  <si>
    <t>К норме III квартала</t>
  </si>
  <si>
    <t>К норме IV квартала</t>
  </si>
  <si>
    <t>I кв. 22 факт</t>
  </si>
  <si>
    <t>I кв. 22 норм</t>
  </si>
  <si>
    <t>I кв. 2021</t>
  </si>
  <si>
    <t>II кв. 2021</t>
  </si>
  <si>
    <t>II кв. 22 факт</t>
  </si>
  <si>
    <t>II кв. 22 норм</t>
  </si>
  <si>
    <t>III кв. 2021</t>
  </si>
  <si>
    <t>III кв. 22 факт</t>
  </si>
  <si>
    <t>III кв. 22 норм</t>
  </si>
  <si>
    <t>2021г.</t>
  </si>
  <si>
    <t>2022г. факт</t>
  </si>
  <si>
    <t>2022г. Норма</t>
  </si>
  <si>
    <t xml:space="preserve">Анализ фактического потребления холоднойт воды учреждениями отдела по образованию Каменецкого РИК </t>
  </si>
  <si>
    <r>
      <t>Расход м</t>
    </r>
    <r>
      <rPr>
        <sz val="8"/>
        <color theme="1"/>
        <rFont val="Times New Roman"/>
        <family val="1"/>
        <charset val="204"/>
      </rPr>
      <t>3</t>
    </r>
  </si>
  <si>
    <t>Расход м3</t>
  </si>
  <si>
    <t>Расход  м3</t>
  </si>
  <si>
    <t>Каменюкский ДС</t>
  </si>
  <si>
    <t>м3</t>
  </si>
  <si>
    <t>ДЮСШ "Пуща" ФОК</t>
  </si>
  <si>
    <t>ДЮСШ "Пуща" Бассейн</t>
  </si>
  <si>
    <t>Видомля СШ теплица</t>
  </si>
  <si>
    <t>Видомля СШ мастерские</t>
  </si>
  <si>
    <t>Видомля СШ Спортзал</t>
  </si>
  <si>
    <t>Верховичская СШ  столовая</t>
  </si>
  <si>
    <t>Верховичская СШ нач.классы</t>
  </si>
  <si>
    <t xml:space="preserve">СШ №2 г. Каменца. Нач. школа </t>
  </si>
  <si>
    <t>Турнянская СШ 1-эт.здание</t>
  </si>
  <si>
    <t>Турнянская СШ 2-эт.здание</t>
  </si>
  <si>
    <t>Турнянская СШ котельная</t>
  </si>
  <si>
    <t>Турнянская СШ столовая</t>
  </si>
  <si>
    <t>Свищевская СШ прачечная</t>
  </si>
  <si>
    <t>Свищевская СШ столовая</t>
  </si>
  <si>
    <t>Свищевская СШ спальный корпус</t>
  </si>
  <si>
    <t>Свищевская СШ учебный корпус</t>
  </si>
  <si>
    <t>Новоселковская БШ столовая</t>
  </si>
  <si>
    <t>Расход Гкал</t>
  </si>
  <si>
    <t>Гкал</t>
  </si>
  <si>
    <t>Расход  Гкал</t>
  </si>
  <si>
    <t xml:space="preserve">Видомля СШ </t>
  </si>
  <si>
    <t>Видомля СШ гор.вода</t>
  </si>
  <si>
    <t>Дмитровичская СШ мастерские</t>
  </si>
  <si>
    <t>Свищевская СШ пищеблок</t>
  </si>
  <si>
    <t>Свищевская СШ прач.комбинат</t>
  </si>
  <si>
    <t>СШ №2 г. Каменца нач.школа</t>
  </si>
  <si>
    <t>Верховичская СШ 2корпус</t>
  </si>
  <si>
    <t>Ходосовская БШ  мастерские</t>
  </si>
  <si>
    <t xml:space="preserve"> Анализ фактического теплоснабжения учреждениями отдела по образованию Каменецкого РИК       </t>
  </si>
  <si>
    <t>Новоселковская БШ учебный кор</t>
  </si>
  <si>
    <t>Высоковский ДС</t>
  </si>
  <si>
    <t>Беловежский ДС</t>
  </si>
  <si>
    <t>Высоко-Литовский ДС</t>
  </si>
  <si>
    <t>ДС №1 г. Каменца</t>
  </si>
  <si>
    <t>ДС №2 г. Каменца</t>
  </si>
  <si>
    <t>Ряснянский ДС</t>
  </si>
  <si>
    <t>Ходосовский ДС</t>
  </si>
  <si>
    <t xml:space="preserve">Составил инженер по охране труда </t>
  </si>
  <si>
    <t>А.П.Дацкевич</t>
  </si>
  <si>
    <t>Составил инженер по охране труда</t>
  </si>
  <si>
    <t>IV кв. 2021</t>
  </si>
  <si>
    <t>IVкв.22факт</t>
  </si>
  <si>
    <t>IVкв.22норм</t>
  </si>
  <si>
    <t>К норме 2022г.</t>
  </si>
  <si>
    <t>Турна СШ 40055</t>
  </si>
  <si>
    <t>Турна СШ 115840</t>
  </si>
  <si>
    <t>Ставы БШ</t>
  </si>
  <si>
    <t>ВСЕГО:</t>
  </si>
  <si>
    <t>РФСК "Лидер"</t>
  </si>
  <si>
    <t>Турна ДСТ</t>
  </si>
  <si>
    <t>Высокое ДСТ</t>
  </si>
  <si>
    <t>м.куб</t>
  </si>
  <si>
    <t>Расход м.куб.</t>
  </si>
  <si>
    <t>Расход  м.куб.</t>
  </si>
  <si>
    <t>м.куб.</t>
  </si>
  <si>
    <t xml:space="preserve"> Анализ фактического потребления пригодного газа учреждениями отдела по образованию Каменецкого РИК  и РФСК "Лидер"     </t>
  </si>
  <si>
    <t>Итого:</t>
  </si>
  <si>
    <t>К норме 2023г.</t>
  </si>
  <si>
    <t>2023г. Норма</t>
  </si>
  <si>
    <t>2023г. факт</t>
  </si>
  <si>
    <t>2022г.</t>
  </si>
  <si>
    <t>IVкв.23норм</t>
  </si>
  <si>
    <t>IVкв.23факт</t>
  </si>
  <si>
    <t>IV кв. 2022</t>
  </si>
  <si>
    <t>III кв. 23 норм</t>
  </si>
  <si>
    <t>III кв. 23 факт</t>
  </si>
  <si>
    <t>III кв. 2022</t>
  </si>
  <si>
    <t>II кв. 23 норм</t>
  </si>
  <si>
    <t>II кв. 23 факт</t>
  </si>
  <si>
    <t>II кв. 2022</t>
  </si>
  <si>
    <t>I кв. 23 норм</t>
  </si>
  <si>
    <t>I кв. 23 факт</t>
  </si>
  <si>
    <t>I кв. 2022</t>
  </si>
  <si>
    <t>Войсковская СШ котельная</t>
  </si>
  <si>
    <t>Войсковская СШ столовая</t>
  </si>
  <si>
    <t>Войсковская СШ теплоузел</t>
  </si>
  <si>
    <t>ДЮСШ "Пуща" Бассейн бол</t>
  </si>
  <si>
    <t>ДЮСШ "Пуща" Бассейн мал</t>
  </si>
  <si>
    <t>Итого по учреждениям ДСТ:</t>
  </si>
  <si>
    <t>Высоковский ДС ст корпус</t>
  </si>
  <si>
    <t>Высоковский ДС  нов. Корпус</t>
  </si>
  <si>
    <t>Мартынюковский НШ</t>
  </si>
  <si>
    <t>Анализ фактического потребления котельно-печного топлива учреждениями отдела по образованию Каменецкого РИК за 2023 год</t>
  </si>
  <si>
    <t xml:space="preserve">Расход </t>
  </si>
  <si>
    <t>Рост/экономия к норме</t>
  </si>
  <si>
    <r>
      <t>дрова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</si>
  <si>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брикет т</t>
  </si>
  <si>
    <t>итого т у.т.</t>
  </si>
  <si>
    <t>I квартал 2022</t>
  </si>
  <si>
    <t>I квартал 2023 факт</t>
  </si>
  <si>
    <t>I кв 2023 ногрма т у.т.</t>
  </si>
  <si>
    <t>II квартал 2022</t>
  </si>
  <si>
    <t>II квартал 2023 факт</t>
  </si>
  <si>
    <t>II кв 2023 ногрма т у.т.</t>
  </si>
  <si>
    <t>III квартал 2022</t>
  </si>
  <si>
    <t>III квартал 2023 факт</t>
  </si>
  <si>
    <t>III кв 2023 ногрма т у.т.</t>
  </si>
  <si>
    <t>IV квартал 2022</t>
  </si>
  <si>
    <t>IV квартал 2023 факт</t>
  </si>
  <si>
    <t>IV кв 2023 ногрма т у.т.</t>
  </si>
  <si>
    <r>
      <t>дрова м</t>
    </r>
    <r>
      <rPr>
        <vertAlign val="superscript"/>
        <sz val="8"/>
        <color theme="1"/>
        <rFont val="Times New Roman"/>
        <family val="1"/>
        <charset val="204"/>
      </rPr>
      <t>3</t>
    </r>
  </si>
  <si>
    <t>т у.т.</t>
  </si>
  <si>
    <t>Каленковичская БШ</t>
  </si>
  <si>
    <t>Новоселковская БШ</t>
  </si>
  <si>
    <t>Ставская БШ</t>
  </si>
  <si>
    <t>Мартынюковская БШ</t>
  </si>
  <si>
    <t>Долбизнянский ДС</t>
  </si>
  <si>
    <t>Огородникский 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</si>
</sst>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4" fillId="2" borderId="15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horizontal="left" vertical="center" wrapText="1"/>
    </xf>
    <xf numFmtId="1" fontId="5" fillId="3" borderId="5" xfId="1" applyNumberFormat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vertical="center" wrapText="1"/>
    </xf>
    <xf numFmtId="0" fontId="4" fillId="2" borderId="16" xfId="1" applyFont="1" applyFill="1" applyBorder="1" applyAlignment="1">
      <alignment vertical="center" wrapText="1"/>
    </xf>
    <xf numFmtId="1" fontId="5" fillId="4" borderId="5" xfId="1" applyNumberFormat="1" applyFont="1" applyFill="1" applyBorder="1" applyAlignment="1">
      <alignment horizontal="right" vertical="center" wrapText="1"/>
    </xf>
    <xf numFmtId="0" fontId="3" fillId="4" borderId="5" xfId="0" applyFont="1" applyFill="1" applyBorder="1"/>
    <xf numFmtId="2" fontId="3" fillId="4" borderId="5" xfId="0" applyNumberFormat="1" applyFont="1" applyFill="1" applyBorder="1"/>
    <xf numFmtId="0" fontId="3" fillId="3" borderId="5" xfId="0" applyFont="1" applyFill="1" applyBorder="1"/>
    <xf numFmtId="2" fontId="3" fillId="3" borderId="5" xfId="0" applyNumberFormat="1" applyFont="1" applyFill="1" applyBorder="1"/>
    <xf numFmtId="2" fontId="3" fillId="0" borderId="8" xfId="0" applyNumberFormat="1" applyFont="1" applyBorder="1"/>
    <xf numFmtId="0" fontId="3" fillId="0" borderId="12" xfId="0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/>
    <xf numFmtId="0" fontId="3" fillId="0" borderId="1" xfId="0" applyFont="1" applyBorder="1"/>
    <xf numFmtId="2" fontId="3" fillId="0" borderId="7" xfId="0" applyNumberFormat="1" applyFont="1" applyBorder="1"/>
    <xf numFmtId="0" fontId="3" fillId="5" borderId="2" xfId="0" applyFont="1" applyFill="1" applyBorder="1"/>
    <xf numFmtId="2" fontId="3" fillId="5" borderId="21" xfId="0" applyNumberFormat="1" applyFont="1" applyFill="1" applyBorder="1"/>
    <xf numFmtId="0" fontId="3" fillId="5" borderId="17" xfId="0" applyFont="1" applyFill="1" applyBorder="1"/>
    <xf numFmtId="2" fontId="3" fillId="5" borderId="8" xfId="0" applyNumberFormat="1" applyFont="1" applyFill="1" applyBorder="1"/>
    <xf numFmtId="0" fontId="3" fillId="5" borderId="1" xfId="0" applyFont="1" applyFill="1" applyBorder="1"/>
    <xf numFmtId="2" fontId="3" fillId="5" borderId="7" xfId="0" applyNumberFormat="1" applyFont="1" applyFill="1" applyBorder="1"/>
    <xf numFmtId="17" fontId="6" fillId="0" borderId="3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21" xfId="0" applyNumberFormat="1" applyFont="1" applyBorder="1"/>
    <xf numFmtId="17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6" borderId="15" xfId="0" applyFont="1" applyFill="1" applyBorder="1"/>
    <xf numFmtId="17" fontId="6" fillId="0" borderId="28" xfId="0" applyNumberFormat="1" applyFont="1" applyBorder="1" applyAlignment="1">
      <alignment horizontal="center"/>
    </xf>
    <xf numFmtId="0" fontId="3" fillId="7" borderId="17" xfId="0" applyFont="1" applyFill="1" applyBorder="1"/>
    <xf numFmtId="2" fontId="3" fillId="7" borderId="8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22" xfId="0" applyFont="1" applyBorder="1"/>
    <xf numFmtId="0" fontId="3" fillId="6" borderId="19" xfId="0" applyFont="1" applyFill="1" applyBorder="1"/>
    <xf numFmtId="0" fontId="3" fillId="8" borderId="17" xfId="0" applyFont="1" applyFill="1" applyBorder="1"/>
    <xf numFmtId="2" fontId="3" fillId="8" borderId="8" xfId="0" applyNumberFormat="1" applyFont="1" applyFill="1" applyBorder="1"/>
    <xf numFmtId="0" fontId="3" fillId="0" borderId="21" xfId="0" applyFont="1" applyBorder="1"/>
    <xf numFmtId="0" fontId="3" fillId="6" borderId="29" xfId="0" applyFont="1" applyFill="1" applyBorder="1"/>
    <xf numFmtId="0" fontId="3" fillId="0" borderId="22" xfId="0" applyFont="1" applyBorder="1" applyAlignment="1">
      <alignment horizontal="center"/>
    </xf>
    <xf numFmtId="0" fontId="3" fillId="0" borderId="29" xfId="0" applyFont="1" applyBorder="1"/>
    <xf numFmtId="2" fontId="3" fillId="0" borderId="30" xfId="0" applyNumberFormat="1" applyFont="1" applyBorder="1"/>
    <xf numFmtId="2" fontId="3" fillId="0" borderId="9" xfId="0" applyNumberFormat="1" applyFont="1" applyBorder="1"/>
    <xf numFmtId="2" fontId="3" fillId="0" borderId="31" xfId="0" applyNumberFormat="1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24" xfId="0" applyFont="1" applyBorder="1"/>
    <xf numFmtId="0" fontId="4" fillId="9" borderId="2" xfId="0" applyFont="1" applyFill="1" applyBorder="1"/>
    <xf numFmtId="2" fontId="4" fillId="9" borderId="21" xfId="0" applyNumberFormat="1" applyFont="1" applyFill="1" applyBorder="1"/>
    <xf numFmtId="0" fontId="3" fillId="9" borderId="17" xfId="0" applyFont="1" applyFill="1" applyBorder="1"/>
    <xf numFmtId="2" fontId="3" fillId="9" borderId="8" xfId="0" applyNumberFormat="1" applyFont="1" applyFill="1" applyBorder="1"/>
    <xf numFmtId="0" fontId="3" fillId="9" borderId="1" xfId="0" applyFont="1" applyFill="1" applyBorder="1"/>
    <xf numFmtId="2" fontId="3" fillId="9" borderId="7" xfId="0" applyNumberFormat="1" applyFont="1" applyFill="1" applyBorder="1"/>
    <xf numFmtId="0" fontId="3" fillId="9" borderId="2" xfId="0" applyFont="1" applyFill="1" applyBorder="1"/>
    <xf numFmtId="2" fontId="3" fillId="9" borderId="21" xfId="0" applyNumberFormat="1" applyFont="1" applyFill="1" applyBorder="1"/>
    <xf numFmtId="2" fontId="3" fillId="9" borderId="30" xfId="0" applyNumberFormat="1" applyFont="1" applyFill="1" applyBorder="1"/>
    <xf numFmtId="17" fontId="6" fillId="5" borderId="3" xfId="0" applyNumberFormat="1" applyFont="1" applyFill="1" applyBorder="1" applyAlignment="1">
      <alignment horizontal="center"/>
    </xf>
    <xf numFmtId="17" fontId="6" fillId="5" borderId="28" xfId="0" applyNumberFormat="1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9" xfId="0" applyFont="1" applyFill="1" applyBorder="1"/>
    <xf numFmtId="0" fontId="3" fillId="5" borderId="9" xfId="0" applyFont="1" applyFill="1" applyBorder="1"/>
    <xf numFmtId="0" fontId="3" fillId="5" borderId="15" xfId="0" applyFont="1" applyFill="1" applyBorder="1"/>
    <xf numFmtId="0" fontId="3" fillId="5" borderId="12" xfId="0" applyFont="1" applyFill="1" applyBorder="1"/>
    <xf numFmtId="0" fontId="3" fillId="5" borderId="8" xfId="0" applyFont="1" applyFill="1" applyBorder="1"/>
    <xf numFmtId="0" fontId="3" fillId="5" borderId="19" xfId="0" applyFont="1" applyFill="1" applyBorder="1"/>
    <xf numFmtId="0" fontId="3" fillId="5" borderId="22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21" xfId="0" applyFont="1" applyFill="1" applyBorder="1"/>
    <xf numFmtId="0" fontId="3" fillId="5" borderId="18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2" xfId="0" applyFont="1" applyFill="1" applyBorder="1"/>
    <xf numFmtId="2" fontId="3" fillId="10" borderId="21" xfId="0" applyNumberFormat="1" applyFont="1" applyFill="1" applyBorder="1"/>
    <xf numFmtId="0" fontId="3" fillId="10" borderId="5" xfId="0" applyFont="1" applyFill="1" applyBorder="1"/>
    <xf numFmtId="2" fontId="3" fillId="10" borderId="5" xfId="0" applyNumberFormat="1" applyFont="1" applyFill="1" applyBorder="1"/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2" xfId="0" applyFont="1" applyFill="1" applyBorder="1"/>
    <xf numFmtId="2" fontId="3" fillId="11" borderId="21" xfId="0" applyNumberFormat="1" applyFont="1" applyFill="1" applyBorder="1"/>
    <xf numFmtId="0" fontId="3" fillId="11" borderId="5" xfId="0" applyFont="1" applyFill="1" applyBorder="1"/>
    <xf numFmtId="2" fontId="3" fillId="11" borderId="5" xfId="0" applyNumberFormat="1" applyFont="1" applyFill="1" applyBorder="1"/>
    <xf numFmtId="0" fontId="4" fillId="12" borderId="2" xfId="0" applyFont="1" applyFill="1" applyBorder="1"/>
    <xf numFmtId="2" fontId="4" fillId="12" borderId="21" xfId="0" applyNumberFormat="1" applyFont="1" applyFill="1" applyBorder="1"/>
    <xf numFmtId="0" fontId="3" fillId="12" borderId="17" xfId="0" applyFont="1" applyFill="1" applyBorder="1"/>
    <xf numFmtId="2" fontId="3" fillId="12" borderId="8" xfId="0" applyNumberFormat="1" applyFont="1" applyFill="1" applyBorder="1"/>
    <xf numFmtId="0" fontId="3" fillId="12" borderId="1" xfId="0" applyFont="1" applyFill="1" applyBorder="1"/>
    <xf numFmtId="2" fontId="3" fillId="12" borderId="7" xfId="0" applyNumberFormat="1" applyFont="1" applyFill="1" applyBorder="1"/>
    <xf numFmtId="0" fontId="3" fillId="12" borderId="5" xfId="0" applyFont="1" applyFill="1" applyBorder="1"/>
    <xf numFmtId="2" fontId="3" fillId="12" borderId="5" xfId="0" applyNumberFormat="1" applyFont="1" applyFill="1" applyBorder="1"/>
    <xf numFmtId="0" fontId="3" fillId="12" borderId="2" xfId="0" applyFont="1" applyFill="1" applyBorder="1"/>
    <xf numFmtId="2" fontId="3" fillId="12" borderId="21" xfId="0" applyNumberFormat="1" applyFont="1" applyFill="1" applyBorder="1"/>
    <xf numFmtId="2" fontId="3" fillId="12" borderId="30" xfId="0" applyNumberFormat="1" applyFont="1" applyFill="1" applyBorder="1"/>
    <xf numFmtId="0" fontId="7" fillId="0" borderId="5" xfId="0" applyFont="1" applyBorder="1" applyAlignment="1">
      <alignment horizontal="center"/>
    </xf>
    <xf numFmtId="0" fontId="8" fillId="2" borderId="20" xfId="1" applyFont="1" applyFill="1" applyBorder="1" applyAlignment="1">
      <alignment vertical="center" wrapText="1"/>
    </xf>
    <xf numFmtId="0" fontId="8" fillId="2" borderId="15" xfId="1" applyFont="1" applyFill="1" applyBorder="1" applyAlignment="1">
      <alignment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vertical="center" wrapText="1"/>
    </xf>
    <xf numFmtId="1" fontId="9" fillId="4" borderId="5" xfId="1" applyNumberFormat="1" applyFont="1" applyFill="1" applyBorder="1" applyAlignment="1">
      <alignment horizontal="right" vertical="center" wrapText="1"/>
    </xf>
    <xf numFmtId="1" fontId="9" fillId="3" borderId="5" xfId="1" applyNumberFormat="1" applyFont="1" applyFill="1" applyBorder="1" applyAlignment="1">
      <alignment horizontal="left" vertical="center"/>
    </xf>
    <xf numFmtId="0" fontId="7" fillId="0" borderId="0" xfId="0" applyFont="1"/>
    <xf numFmtId="0" fontId="3" fillId="2" borderId="8" xfId="0" applyFont="1" applyFill="1" applyBorder="1"/>
    <xf numFmtId="1" fontId="3" fillId="3" borderId="5" xfId="0" applyNumberFormat="1" applyFont="1" applyFill="1" applyBorder="1"/>
    <xf numFmtId="0" fontId="3" fillId="3" borderId="22" xfId="0" applyFont="1" applyFill="1" applyBorder="1"/>
    <xf numFmtId="0" fontId="3" fillId="4" borderId="22" xfId="0" applyFont="1" applyFill="1" applyBorder="1"/>
    <xf numFmtId="164" fontId="3" fillId="0" borderId="21" xfId="0" applyNumberFormat="1" applyFont="1" applyBorder="1"/>
    <xf numFmtId="164" fontId="3" fillId="4" borderId="5" xfId="0" applyNumberFormat="1" applyFont="1" applyFill="1" applyBorder="1"/>
    <xf numFmtId="164" fontId="3" fillId="0" borderId="9" xfId="0" applyNumberFormat="1" applyFont="1" applyBorder="1"/>
    <xf numFmtId="164" fontId="3" fillId="3" borderId="5" xfId="0" applyNumberFormat="1" applyFont="1" applyFill="1" applyBorder="1"/>
    <xf numFmtId="0" fontId="3" fillId="3" borderId="2" xfId="0" applyFont="1" applyFill="1" applyBorder="1"/>
    <xf numFmtId="2" fontId="3" fillId="3" borderId="21" xfId="0" applyNumberFormat="1" applyFont="1" applyFill="1" applyBorder="1"/>
    <xf numFmtId="164" fontId="3" fillId="3" borderId="9" xfId="0" applyNumberFormat="1" applyFont="1" applyFill="1" applyBorder="1"/>
    <xf numFmtId="0" fontId="3" fillId="3" borderId="0" xfId="0" applyFont="1" applyFill="1"/>
    <xf numFmtId="0" fontId="3" fillId="13" borderId="15" xfId="0" applyFont="1" applyFill="1" applyBorder="1"/>
    <xf numFmtId="2" fontId="4" fillId="12" borderId="8" xfId="0" applyNumberFormat="1" applyFont="1" applyFill="1" applyBorder="1"/>
    <xf numFmtId="0" fontId="3" fillId="14" borderId="2" xfId="0" applyFont="1" applyFill="1" applyBorder="1"/>
    <xf numFmtId="2" fontId="3" fillId="14" borderId="21" xfId="0" applyNumberFormat="1" applyFont="1" applyFill="1" applyBorder="1"/>
    <xf numFmtId="0" fontId="3" fillId="14" borderId="5" xfId="0" applyFont="1" applyFill="1" applyBorder="1"/>
    <xf numFmtId="2" fontId="3" fillId="14" borderId="5" xfId="0" applyNumberFormat="1" applyFont="1" applyFill="1" applyBorder="1"/>
    <xf numFmtId="0" fontId="3" fillId="3" borderId="9" xfId="0" applyFont="1" applyFill="1" applyBorder="1"/>
    <xf numFmtId="0" fontId="3" fillId="3" borderId="15" xfId="0" applyFont="1" applyFill="1" applyBorder="1"/>
    <xf numFmtId="0" fontId="3" fillId="3" borderId="12" xfId="0" applyFont="1" applyFill="1" applyBorder="1"/>
    <xf numFmtId="1" fontId="5" fillId="13" borderId="5" xfId="1" applyNumberFormat="1" applyFont="1" applyFill="1" applyBorder="1" applyAlignment="1">
      <alignment horizontal="left" vertical="center" wrapText="1"/>
    </xf>
    <xf numFmtId="0" fontId="3" fillId="13" borderId="5" xfId="0" applyFont="1" applyFill="1" applyBorder="1"/>
    <xf numFmtId="2" fontId="3" fillId="13" borderId="5" xfId="0" applyNumberFormat="1" applyFont="1" applyFill="1" applyBorder="1"/>
    <xf numFmtId="0" fontId="3" fillId="13" borderId="9" xfId="0" applyFont="1" applyFill="1" applyBorder="1"/>
    <xf numFmtId="0" fontId="3" fillId="13" borderId="2" xfId="0" applyFont="1" applyFill="1" applyBorder="1"/>
    <xf numFmtId="2" fontId="3" fillId="13" borderId="21" xfId="0" applyNumberFormat="1" applyFont="1" applyFill="1" applyBorder="1"/>
    <xf numFmtId="1" fontId="3" fillId="13" borderId="5" xfId="0" applyNumberFormat="1" applyFont="1" applyFill="1" applyBorder="1"/>
    <xf numFmtId="164" fontId="3" fillId="13" borderId="9" xfId="0" applyNumberFormat="1" applyFont="1" applyFill="1" applyBorder="1"/>
    <xf numFmtId="0" fontId="3" fillId="13" borderId="0" xfId="0" applyFont="1" applyFill="1"/>
    <xf numFmtId="0" fontId="3" fillId="13" borderId="12" xfId="0" applyFont="1" applyFill="1" applyBorder="1"/>
    <xf numFmtId="0" fontId="3" fillId="13" borderId="8" xfId="0" applyFont="1" applyFill="1" applyBorder="1"/>
    <xf numFmtId="0" fontId="3" fillId="2" borderId="15" xfId="0" applyFont="1" applyFill="1" applyBorder="1"/>
    <xf numFmtId="0" fontId="3" fillId="2" borderId="12" xfId="0" applyFont="1" applyFill="1" applyBorder="1"/>
    <xf numFmtId="0" fontId="3" fillId="2" borderId="9" xfId="0" applyFont="1" applyFill="1" applyBorder="1"/>
    <xf numFmtId="0" fontId="3" fillId="2" borderId="21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17" xfId="0" applyFont="1" applyFill="1" applyBorder="1"/>
    <xf numFmtId="0" fontId="4" fillId="9" borderId="17" xfId="0" applyFont="1" applyFill="1" applyBorder="1"/>
    <xf numFmtId="0" fontId="3" fillId="2" borderId="2" xfId="0" applyFont="1" applyFill="1" applyBorder="1"/>
    <xf numFmtId="0" fontId="3" fillId="15" borderId="5" xfId="0" applyFont="1" applyFill="1" applyBorder="1"/>
    <xf numFmtId="0" fontId="3" fillId="7" borderId="5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4" fillId="7" borderId="17" xfId="0" applyFont="1" applyFill="1" applyBorder="1"/>
    <xf numFmtId="0" fontId="4" fillId="7" borderId="2" xfId="0" applyFont="1" applyFill="1" applyBorder="1"/>
    <xf numFmtId="2" fontId="3" fillId="7" borderId="21" xfId="0" applyNumberFormat="1" applyFont="1" applyFill="1" applyBorder="1"/>
    <xf numFmtId="2" fontId="3" fillId="7" borderId="5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4" fillId="2" borderId="14" xfId="1" applyFont="1" applyFill="1" applyBorder="1" applyAlignment="1">
      <alignment horizontal="left" vertical="center" wrapText="1"/>
    </xf>
    <xf numFmtId="0" fontId="3" fillId="0" borderId="11" xfId="0" applyFont="1" applyBorder="1"/>
    <xf numFmtId="0" fontId="3" fillId="0" borderId="34" xfId="0" applyFont="1" applyBorder="1"/>
    <xf numFmtId="0" fontId="3" fillId="0" borderId="44" xfId="0" applyFont="1" applyBorder="1"/>
    <xf numFmtId="0" fontId="3" fillId="0" borderId="45" xfId="0" applyFont="1" applyBorder="1"/>
    <xf numFmtId="2" fontId="3" fillId="0" borderId="44" xfId="0" applyNumberFormat="1" applyFont="1" applyBorder="1"/>
    <xf numFmtId="0" fontId="3" fillId="7" borderId="44" xfId="0" applyFont="1" applyFill="1" applyBorder="1"/>
    <xf numFmtId="2" fontId="3" fillId="5" borderId="44" xfId="0" applyNumberFormat="1" applyFont="1" applyFill="1" applyBorder="1"/>
    <xf numFmtId="0" fontId="3" fillId="7" borderId="45" xfId="0" applyFont="1" applyFill="1" applyBorder="1"/>
    <xf numFmtId="0" fontId="3" fillId="6" borderId="11" xfId="0" applyFont="1" applyFill="1" applyBorder="1"/>
    <xf numFmtId="2" fontId="3" fillId="6" borderId="21" xfId="0" applyNumberFormat="1" applyFont="1" applyFill="1" applyBorder="1"/>
    <xf numFmtId="2" fontId="3" fillId="0" borderId="45" xfId="0" applyNumberFormat="1" applyFont="1" applyBorder="1"/>
    <xf numFmtId="0" fontId="3" fillId="6" borderId="34" xfId="0" applyFont="1" applyFill="1" applyBorder="1"/>
    <xf numFmtId="0" fontId="3" fillId="6" borderId="12" xfId="0" applyFont="1" applyFill="1" applyBorder="1"/>
    <xf numFmtId="0" fontId="4" fillId="2" borderId="24" xfId="1" applyFont="1" applyFill="1" applyBorder="1" applyAlignment="1">
      <alignment vertical="center" wrapText="1"/>
    </xf>
    <xf numFmtId="0" fontId="3" fillId="0" borderId="37" xfId="0" applyFont="1" applyBorder="1"/>
    <xf numFmtId="0" fontId="3" fillId="0" borderId="38" xfId="0" applyFont="1" applyBorder="1"/>
    <xf numFmtId="0" fontId="3" fillId="6" borderId="37" xfId="0" applyFont="1" applyFill="1" applyBorder="1"/>
    <xf numFmtId="0" fontId="3" fillId="6" borderId="38" xfId="0" applyFont="1" applyFill="1" applyBorder="1"/>
    <xf numFmtId="0" fontId="4" fillId="2" borderId="20" xfId="1" applyFont="1" applyFill="1" applyBorder="1" applyAlignment="1">
      <alignment horizontal="left" vertical="center" wrapText="1"/>
    </xf>
    <xf numFmtId="0" fontId="3" fillId="6" borderId="45" xfId="0" applyFont="1" applyFill="1" applyBorder="1"/>
    <xf numFmtId="0" fontId="3" fillId="6" borderId="44" xfId="0" applyFont="1" applyFill="1" applyBorder="1"/>
    <xf numFmtId="0" fontId="3" fillId="3" borderId="18" xfId="0" applyFont="1" applyFill="1" applyBorder="1"/>
    <xf numFmtId="0" fontId="3" fillId="3" borderId="43" xfId="0" applyFont="1" applyFill="1" applyBorder="1"/>
    <xf numFmtId="2" fontId="3" fillId="3" borderId="10" xfId="0" applyNumberFormat="1" applyFont="1" applyFill="1" applyBorder="1"/>
    <xf numFmtId="0" fontId="3" fillId="3" borderId="50" xfId="0" applyFont="1" applyFill="1" applyBorder="1"/>
    <xf numFmtId="2" fontId="3" fillId="3" borderId="43" xfId="0" applyNumberFormat="1" applyFont="1" applyFill="1" applyBorder="1"/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0" borderId="9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3" fillId="4" borderId="46" xfId="0" applyNumberFormat="1" applyFont="1" applyFill="1" applyBorder="1" applyAlignment="1">
      <alignment horizontal="right"/>
    </xf>
    <xf numFmtId="2" fontId="3" fillId="4" borderId="42" xfId="0" applyNumberFormat="1" applyFont="1" applyFill="1" applyBorder="1" applyAlignment="1">
      <alignment horizontal="right"/>
    </xf>
    <xf numFmtId="2" fontId="3" fillId="4" borderId="48" xfId="0" applyNumberFormat="1" applyFont="1" applyFill="1" applyBorder="1" applyAlignment="1">
      <alignment horizontal="right"/>
    </xf>
    <xf numFmtId="2" fontId="3" fillId="4" borderId="6" xfId="0" applyNumberFormat="1" applyFont="1" applyFill="1" applyBorder="1" applyAlignment="1">
      <alignment horizontal="right"/>
    </xf>
    <xf numFmtId="0" fontId="3" fillId="4" borderId="46" xfId="0" applyFont="1" applyFill="1" applyBorder="1" applyAlignment="1">
      <alignment horizontal="right"/>
    </xf>
    <xf numFmtId="0" fontId="3" fillId="4" borderId="42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41" xfId="0" applyFont="1" applyFill="1" applyBorder="1" applyAlignment="1">
      <alignment horizontal="right"/>
    </xf>
    <xf numFmtId="0" fontId="3" fillId="4" borderId="47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2" fontId="3" fillId="4" borderId="33" xfId="0" applyNumberFormat="1" applyFont="1" applyFill="1" applyBorder="1" applyAlignment="1">
      <alignment horizontal="right"/>
    </xf>
    <xf numFmtId="1" fontId="5" fillId="4" borderId="19" xfId="1" applyNumberFormat="1" applyFont="1" applyFill="1" applyBorder="1" applyAlignment="1">
      <alignment horizontal="right" vertical="center" wrapText="1"/>
    </xf>
    <xf numFmtId="1" fontId="5" fillId="4" borderId="49" xfId="1" applyNumberFormat="1" applyFont="1" applyFill="1" applyBorder="1" applyAlignment="1">
      <alignment horizontal="right" vertical="center" wrapText="1"/>
    </xf>
    <xf numFmtId="2" fontId="3" fillId="5" borderId="7" xfId="0" applyNumberFormat="1" applyFont="1" applyFill="1" applyBorder="1" applyAlignment="1">
      <alignment horizontal="right"/>
    </xf>
    <xf numFmtId="2" fontId="3" fillId="5" borderId="21" xfId="0" applyNumberFormat="1" applyFont="1" applyFill="1" applyBorder="1" applyAlignment="1">
      <alignment horizontal="right"/>
    </xf>
    <xf numFmtId="2" fontId="3" fillId="4" borderId="22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17" fontId="3" fillId="0" borderId="1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" fontId="3" fillId="0" borderId="2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14" borderId="11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17" fontId="6" fillId="14" borderId="3" xfId="0" applyNumberFormat="1" applyFont="1" applyFill="1" applyBorder="1" applyAlignment="1">
      <alignment horizontal="center"/>
    </xf>
    <xf numFmtId="17" fontId="6" fillId="14" borderId="4" xfId="0" applyNumberFormat="1" applyFont="1" applyFill="1" applyBorder="1" applyAlignment="1">
      <alignment horizontal="center"/>
    </xf>
    <xf numFmtId="0" fontId="3" fillId="14" borderId="34" xfId="0" applyFont="1" applyFill="1" applyBorder="1" applyAlignment="1">
      <alignment horizontal="center"/>
    </xf>
    <xf numFmtId="17" fontId="3" fillId="14" borderId="12" xfId="0" applyNumberFormat="1" applyFont="1" applyFill="1" applyBorder="1" applyAlignment="1">
      <alignment horizontal="center"/>
    </xf>
    <xf numFmtId="0" fontId="3" fillId="14" borderId="29" xfId="0" applyFont="1" applyFill="1" applyBorder="1" applyAlignment="1">
      <alignment horizontal="center"/>
    </xf>
    <xf numFmtId="17" fontId="3" fillId="14" borderId="29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Процентный 2 2" xfId="3" xr:uid="{00000000-0005-0000-0000-000003000000}"/>
    <cellStyle name="Процентный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31"/>
  <sheetViews>
    <sheetView view="pageBreakPreview" zoomScale="120" zoomScaleNormal="10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N1" sqref="BN1:BV1048576"/>
    </sheetView>
  </sheetViews>
  <sheetFormatPr defaultColWidth="9.140625" defaultRowHeight="13.5" customHeight="1" x14ac:dyDescent="0.2"/>
  <cols>
    <col min="1" max="1" width="30.85546875" style="1" customWidth="1"/>
    <col min="2" max="16" width="8.140625" style="1" customWidth="1"/>
    <col min="17" max="18" width="8.7109375" style="1" customWidth="1"/>
    <col min="19" max="19" width="7" style="1" hidden="1" customWidth="1"/>
    <col min="20" max="20" width="7.7109375" style="1" hidden="1" customWidth="1"/>
    <col min="21" max="21" width="7.140625" style="1" hidden="1" customWidth="1"/>
    <col min="22" max="22" width="7.7109375" style="1" hidden="1" customWidth="1"/>
    <col min="23" max="74" width="0" style="1" hidden="1" customWidth="1"/>
    <col min="75" max="16384" width="9.140625" style="1"/>
  </cols>
  <sheetData>
    <row r="1" spans="1:74" ht="16.5" customHeight="1" x14ac:dyDescent="0.2">
      <c r="A1" s="207" t="s">
        <v>110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74" ht="13.5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74" ht="13.5" customHeight="1" x14ac:dyDescent="0.2">
      <c r="A3" s="209" t="s">
        <v>0</v>
      </c>
      <c r="B3" s="274" t="s">
        <v>107</v>
      </c>
      <c r="C3" s="275"/>
      <c r="D3" s="203" t="s">
        <v>1</v>
      </c>
      <c r="E3" s="204"/>
      <c r="F3" s="274" t="s">
        <v>108</v>
      </c>
      <c r="G3" s="275"/>
      <c r="H3" s="203" t="s">
        <v>1</v>
      </c>
      <c r="I3" s="204"/>
      <c r="J3" s="274" t="s">
        <v>108</v>
      </c>
      <c r="K3" s="275"/>
      <c r="L3" s="203" t="s">
        <v>1</v>
      </c>
      <c r="M3" s="204"/>
      <c r="N3" s="200" t="s">
        <v>108</v>
      </c>
      <c r="O3" s="201"/>
      <c r="P3" s="202"/>
      <c r="Q3" s="211" t="s">
        <v>33</v>
      </c>
      <c r="R3" s="212"/>
      <c r="S3" s="205" t="s">
        <v>107</v>
      </c>
      <c r="T3" s="206"/>
      <c r="U3" s="203" t="s">
        <v>1</v>
      </c>
      <c r="V3" s="204"/>
      <c r="W3" s="205" t="s">
        <v>108</v>
      </c>
      <c r="X3" s="206"/>
      <c r="Y3" s="203" t="s">
        <v>1</v>
      </c>
      <c r="Z3" s="204"/>
      <c r="AA3" s="205" t="s">
        <v>108</v>
      </c>
      <c r="AB3" s="206"/>
      <c r="AC3" s="203" t="s">
        <v>1</v>
      </c>
      <c r="AD3" s="204"/>
      <c r="AE3" s="200" t="s">
        <v>108</v>
      </c>
      <c r="AF3" s="201"/>
      <c r="AG3" s="202"/>
      <c r="AH3" s="203" t="s">
        <v>34</v>
      </c>
      <c r="AI3" s="204"/>
      <c r="AJ3" s="205" t="s">
        <v>107</v>
      </c>
      <c r="AK3" s="206"/>
      <c r="AL3" s="203" t="s">
        <v>1</v>
      </c>
      <c r="AM3" s="204"/>
      <c r="AN3" s="205" t="s">
        <v>107</v>
      </c>
      <c r="AO3" s="206"/>
      <c r="AP3" s="203" t="s">
        <v>1</v>
      </c>
      <c r="AQ3" s="204"/>
      <c r="AR3" s="205" t="s">
        <v>107</v>
      </c>
      <c r="AS3" s="206"/>
      <c r="AT3" s="203" t="s">
        <v>1</v>
      </c>
      <c r="AU3" s="204"/>
      <c r="AV3" s="200" t="s">
        <v>107</v>
      </c>
      <c r="AW3" s="201"/>
      <c r="AX3" s="202"/>
      <c r="AY3" s="203" t="s">
        <v>35</v>
      </c>
      <c r="AZ3" s="204"/>
      <c r="BA3" s="205" t="s">
        <v>107</v>
      </c>
      <c r="BB3" s="206"/>
      <c r="BC3" s="203" t="s">
        <v>1</v>
      </c>
      <c r="BD3" s="204"/>
      <c r="BE3" s="200" t="s">
        <v>107</v>
      </c>
      <c r="BF3" s="202"/>
      <c r="BG3" s="203" t="s">
        <v>1</v>
      </c>
      <c r="BH3" s="204"/>
      <c r="BI3" s="205" t="s">
        <v>107</v>
      </c>
      <c r="BJ3" s="206"/>
      <c r="BK3" s="203" t="s">
        <v>1</v>
      </c>
      <c r="BL3" s="204"/>
      <c r="BM3" s="200" t="s">
        <v>107</v>
      </c>
      <c r="BN3" s="201"/>
      <c r="BO3" s="202"/>
      <c r="BP3" s="203" t="s">
        <v>36</v>
      </c>
      <c r="BQ3" s="204"/>
      <c r="BR3" s="200" t="s">
        <v>107</v>
      </c>
      <c r="BS3" s="201"/>
      <c r="BT3" s="202"/>
      <c r="BU3" s="203" t="s">
        <v>112</v>
      </c>
      <c r="BV3" s="204"/>
    </row>
    <row r="4" spans="1:74" ht="13.5" customHeight="1" thickBot="1" x14ac:dyDescent="0.25">
      <c r="A4" s="210"/>
      <c r="B4" s="276">
        <v>44562</v>
      </c>
      <c r="C4" s="277">
        <v>44927</v>
      </c>
      <c r="D4" s="35" t="s">
        <v>106</v>
      </c>
      <c r="E4" s="36" t="s">
        <v>2</v>
      </c>
      <c r="F4" s="276">
        <v>44593</v>
      </c>
      <c r="G4" s="277">
        <v>44958</v>
      </c>
      <c r="H4" s="35" t="s">
        <v>109</v>
      </c>
      <c r="I4" s="36" t="s">
        <v>2</v>
      </c>
      <c r="J4" s="276">
        <v>44621</v>
      </c>
      <c r="K4" s="277">
        <v>44986</v>
      </c>
      <c r="L4" s="35" t="s">
        <v>109</v>
      </c>
      <c r="M4" s="36" t="s">
        <v>2</v>
      </c>
      <c r="N4" s="31" t="s">
        <v>127</v>
      </c>
      <c r="O4" s="31" t="s">
        <v>126</v>
      </c>
      <c r="P4" s="38" t="s">
        <v>125</v>
      </c>
      <c r="Q4" s="35" t="s">
        <v>109</v>
      </c>
      <c r="R4" s="36" t="s">
        <v>2</v>
      </c>
      <c r="S4" s="31">
        <v>44652</v>
      </c>
      <c r="T4" s="34">
        <v>45017</v>
      </c>
      <c r="U4" s="35" t="s">
        <v>73</v>
      </c>
      <c r="V4" s="36" t="s">
        <v>2</v>
      </c>
      <c r="W4" s="31">
        <v>44682</v>
      </c>
      <c r="X4" s="34">
        <v>45047</v>
      </c>
      <c r="Y4" s="35" t="s">
        <v>109</v>
      </c>
      <c r="Z4" s="36" t="s">
        <v>2</v>
      </c>
      <c r="AA4" s="31">
        <v>44713</v>
      </c>
      <c r="AB4" s="34">
        <v>45078</v>
      </c>
      <c r="AC4" s="35" t="s">
        <v>106</v>
      </c>
      <c r="AD4" s="36" t="s">
        <v>2</v>
      </c>
      <c r="AE4" s="31" t="s">
        <v>124</v>
      </c>
      <c r="AF4" s="31" t="s">
        <v>123</v>
      </c>
      <c r="AG4" s="38" t="s">
        <v>122</v>
      </c>
      <c r="AH4" s="35" t="s">
        <v>109</v>
      </c>
      <c r="AI4" s="36" t="s">
        <v>2</v>
      </c>
      <c r="AJ4" s="31">
        <v>44743</v>
      </c>
      <c r="AK4" s="34">
        <v>45108</v>
      </c>
      <c r="AL4" s="35" t="s">
        <v>109</v>
      </c>
      <c r="AM4" s="36" t="s">
        <v>2</v>
      </c>
      <c r="AN4" s="31">
        <v>44774</v>
      </c>
      <c r="AO4" s="34">
        <v>45139</v>
      </c>
      <c r="AP4" s="35" t="s">
        <v>109</v>
      </c>
      <c r="AQ4" s="36" t="s">
        <v>2</v>
      </c>
      <c r="AR4" s="31">
        <v>44805</v>
      </c>
      <c r="AS4" s="34">
        <v>45170</v>
      </c>
      <c r="AT4" s="35" t="s">
        <v>109</v>
      </c>
      <c r="AU4" s="36" t="s">
        <v>2</v>
      </c>
      <c r="AV4" s="31" t="s">
        <v>121</v>
      </c>
      <c r="AW4" s="31" t="s">
        <v>120</v>
      </c>
      <c r="AX4" s="38" t="s">
        <v>119</v>
      </c>
      <c r="AY4" s="35" t="s">
        <v>109</v>
      </c>
      <c r="AZ4" s="36" t="s">
        <v>2</v>
      </c>
      <c r="BA4" s="31">
        <v>44835</v>
      </c>
      <c r="BB4" s="34">
        <v>45200</v>
      </c>
      <c r="BC4" s="35" t="s">
        <v>109</v>
      </c>
      <c r="BD4" s="36" t="s">
        <v>2</v>
      </c>
      <c r="BE4" s="31">
        <v>44866</v>
      </c>
      <c r="BF4" s="34">
        <v>45231</v>
      </c>
      <c r="BG4" s="35" t="s">
        <v>109</v>
      </c>
      <c r="BH4" s="36" t="s">
        <v>2</v>
      </c>
      <c r="BI4" s="31">
        <v>44896</v>
      </c>
      <c r="BJ4" s="34">
        <v>45261</v>
      </c>
      <c r="BK4" s="35" t="s">
        <v>109</v>
      </c>
      <c r="BL4" s="36" t="s">
        <v>2</v>
      </c>
      <c r="BM4" s="31" t="s">
        <v>118</v>
      </c>
      <c r="BN4" s="31" t="s">
        <v>117</v>
      </c>
      <c r="BO4" s="38" t="s">
        <v>116</v>
      </c>
      <c r="BP4" s="35" t="s">
        <v>109</v>
      </c>
      <c r="BQ4" s="36" t="s">
        <v>2</v>
      </c>
      <c r="BR4" s="31" t="s">
        <v>115</v>
      </c>
      <c r="BS4" s="31" t="s">
        <v>114</v>
      </c>
      <c r="BT4" s="38" t="s">
        <v>113</v>
      </c>
      <c r="BU4" s="35" t="s">
        <v>109</v>
      </c>
      <c r="BV4" s="36" t="s">
        <v>2</v>
      </c>
    </row>
    <row r="5" spans="1:74" ht="13.5" customHeight="1" thickBot="1" x14ac:dyDescent="0.25">
      <c r="A5" s="14">
        <v>1</v>
      </c>
      <c r="B5" s="20">
        <v>2</v>
      </c>
      <c r="C5" s="21">
        <v>3</v>
      </c>
      <c r="D5" s="19">
        <v>4</v>
      </c>
      <c r="E5" s="18">
        <v>5</v>
      </c>
      <c r="F5" s="20">
        <v>6</v>
      </c>
      <c r="G5" s="21">
        <v>7</v>
      </c>
      <c r="H5" s="19">
        <v>8</v>
      </c>
      <c r="I5" s="18">
        <v>9</v>
      </c>
      <c r="J5" s="20">
        <v>10</v>
      </c>
      <c r="K5" s="21">
        <v>11</v>
      </c>
      <c r="L5" s="19">
        <v>12</v>
      </c>
      <c r="M5" s="18">
        <v>13</v>
      </c>
      <c r="N5" s="48">
        <v>14</v>
      </c>
      <c r="O5" s="48">
        <v>15</v>
      </c>
      <c r="P5" s="21">
        <v>16</v>
      </c>
      <c r="Q5" s="19">
        <v>17</v>
      </c>
      <c r="R5" s="18">
        <v>18</v>
      </c>
      <c r="S5" s="20">
        <v>19</v>
      </c>
      <c r="T5" s="21">
        <v>20</v>
      </c>
      <c r="U5" s="19">
        <v>21</v>
      </c>
      <c r="V5" s="18">
        <v>22</v>
      </c>
      <c r="W5" s="20">
        <v>23</v>
      </c>
      <c r="X5" s="21">
        <v>24</v>
      </c>
      <c r="Y5" s="19">
        <v>25</v>
      </c>
      <c r="Z5" s="18">
        <v>26</v>
      </c>
      <c r="AA5" s="20">
        <v>27</v>
      </c>
      <c r="AB5" s="21">
        <v>28</v>
      </c>
      <c r="AC5" s="19">
        <v>29</v>
      </c>
      <c r="AD5" s="18">
        <v>30</v>
      </c>
      <c r="AE5" s="48">
        <v>31</v>
      </c>
      <c r="AF5" s="48">
        <v>32</v>
      </c>
      <c r="AG5" s="21">
        <v>33</v>
      </c>
      <c r="AH5" s="19">
        <v>34</v>
      </c>
      <c r="AI5" s="18">
        <v>35</v>
      </c>
      <c r="AJ5" s="20">
        <v>36</v>
      </c>
      <c r="AK5" s="21">
        <v>37</v>
      </c>
      <c r="AL5" s="19">
        <v>38</v>
      </c>
      <c r="AM5" s="18">
        <v>39</v>
      </c>
      <c r="AN5" s="20">
        <v>40</v>
      </c>
      <c r="AO5" s="21">
        <v>41</v>
      </c>
      <c r="AP5" s="19">
        <v>42</v>
      </c>
      <c r="AQ5" s="18">
        <v>43</v>
      </c>
      <c r="AR5" s="20">
        <v>44</v>
      </c>
      <c r="AS5" s="21">
        <v>45</v>
      </c>
      <c r="AT5" s="19">
        <v>46</v>
      </c>
      <c r="AU5" s="18">
        <v>47</v>
      </c>
      <c r="AV5" s="48">
        <v>48</v>
      </c>
      <c r="AW5" s="48">
        <v>49</v>
      </c>
      <c r="AX5" s="21">
        <v>49</v>
      </c>
      <c r="AY5" s="19">
        <v>51</v>
      </c>
      <c r="AZ5" s="18">
        <v>52</v>
      </c>
      <c r="BA5" s="20">
        <v>53</v>
      </c>
      <c r="BB5" s="21">
        <v>54</v>
      </c>
      <c r="BC5" s="19">
        <v>55</v>
      </c>
      <c r="BD5" s="18">
        <v>56</v>
      </c>
      <c r="BE5" s="20">
        <v>53</v>
      </c>
      <c r="BF5" s="21">
        <v>54</v>
      </c>
      <c r="BG5" s="19">
        <v>59</v>
      </c>
      <c r="BH5" s="18">
        <v>60</v>
      </c>
      <c r="BI5" s="20">
        <v>61</v>
      </c>
      <c r="BJ5" s="21">
        <v>62</v>
      </c>
      <c r="BK5" s="19">
        <v>63</v>
      </c>
      <c r="BL5" s="18">
        <v>64</v>
      </c>
      <c r="BM5" s="20">
        <v>65</v>
      </c>
      <c r="BN5" s="20">
        <v>66</v>
      </c>
      <c r="BO5" s="21">
        <v>67</v>
      </c>
      <c r="BP5" s="19">
        <v>68</v>
      </c>
      <c r="BQ5" s="18">
        <v>69</v>
      </c>
      <c r="BR5" s="20">
        <v>70</v>
      </c>
      <c r="BS5" s="20">
        <v>71</v>
      </c>
      <c r="BT5" s="21">
        <v>72</v>
      </c>
      <c r="BU5" s="19">
        <v>73</v>
      </c>
      <c r="BV5" s="18">
        <v>74</v>
      </c>
    </row>
    <row r="6" spans="1:74" ht="13.5" customHeight="1" thickBot="1" x14ac:dyDescent="0.25">
      <c r="A6" s="2" t="s">
        <v>99</v>
      </c>
      <c r="B6" s="15">
        <v>1251</v>
      </c>
      <c r="C6" s="15">
        <v>1107</v>
      </c>
      <c r="D6" s="100">
        <f t="shared" ref="D6:D29" si="0">SUM(C6-B6)</f>
        <v>-144</v>
      </c>
      <c r="E6" s="101">
        <f t="shared" ref="E6:E29" si="1">(C6/B6-1)*100</f>
        <v>-11.510791366906471</v>
      </c>
      <c r="F6" s="15">
        <v>1074</v>
      </c>
      <c r="G6" s="15">
        <v>1076</v>
      </c>
      <c r="H6" s="100">
        <f t="shared" ref="H6:H29" si="2">SUM(G6-F6)</f>
        <v>2</v>
      </c>
      <c r="I6" s="101">
        <f t="shared" ref="I6:I29" si="3">(G6/F6-1)*100</f>
        <v>0.18621973929235924</v>
      </c>
      <c r="J6" s="15">
        <v>1273</v>
      </c>
      <c r="K6" s="15">
        <v>1069</v>
      </c>
      <c r="L6" s="100">
        <f t="shared" ref="L6:L29" si="4">SUM(K6-J6)</f>
        <v>-204</v>
      </c>
      <c r="M6" s="101">
        <f t="shared" ref="M6:M29" si="5">(K6/J6-1)*100</f>
        <v>-16.025137470542028</v>
      </c>
      <c r="N6" s="149">
        <f t="shared" ref="N6:N15" si="6">B6+F6+J6</f>
        <v>3598</v>
      </c>
      <c r="O6" s="150">
        <f t="shared" ref="O6:O15" si="7">C6++G6++K6</f>
        <v>3252</v>
      </c>
      <c r="P6" s="117">
        <v>3425</v>
      </c>
      <c r="Q6" s="131">
        <f t="shared" ref="Q6:Q29" si="8">SUM(O6-P6)</f>
        <v>-173</v>
      </c>
      <c r="R6" s="132">
        <f t="shared" ref="R6:R29" si="9">(O6/P6-1)*100</f>
        <v>-5.0510948905109547</v>
      </c>
      <c r="S6" s="15">
        <v>1127</v>
      </c>
      <c r="T6" s="15">
        <v>0</v>
      </c>
      <c r="U6" s="100">
        <f t="shared" ref="U6:U29" si="10">SUM(T6-S6)</f>
        <v>-1127</v>
      </c>
      <c r="V6" s="101">
        <f t="shared" ref="V6:V29" si="11">(T6/S6-1)*100</f>
        <v>-100</v>
      </c>
      <c r="W6" s="15">
        <v>290</v>
      </c>
      <c r="X6" s="15">
        <v>0</v>
      </c>
      <c r="Y6" s="100">
        <f t="shared" ref="Y6:Y29" si="12">SUM(X6-W6)</f>
        <v>-290</v>
      </c>
      <c r="Z6" s="101">
        <f t="shared" ref="Z6:Z29" si="13">(X6/W6-1)*100</f>
        <v>-100</v>
      </c>
      <c r="AA6" s="15">
        <v>0</v>
      </c>
      <c r="AB6" s="15">
        <v>0</v>
      </c>
      <c r="AC6" s="100">
        <f t="shared" ref="AC6:AC29" si="14">SUM(AB6-AA6)</f>
        <v>0</v>
      </c>
      <c r="AD6" s="101">
        <v>0</v>
      </c>
      <c r="AE6" s="149">
        <f t="shared" ref="AE6:AE27" si="15">S6+W6+AA6</f>
        <v>1417</v>
      </c>
      <c r="AF6" s="13">
        <f t="shared" ref="AF6:AF27" si="16">T6++X6++AB6</f>
        <v>0</v>
      </c>
      <c r="AG6" s="15">
        <v>1310</v>
      </c>
      <c r="AH6" s="131">
        <f t="shared" ref="AH6:AH15" si="17">SUM(AF6-AG6)</f>
        <v>-1310</v>
      </c>
      <c r="AI6" s="132">
        <f t="shared" ref="AI6:AI15" si="18">(AF6/AG6-1)*100</f>
        <v>-100</v>
      </c>
      <c r="AJ6" s="15">
        <v>0</v>
      </c>
      <c r="AK6" s="15">
        <v>0</v>
      </c>
      <c r="AL6" s="100">
        <f t="shared" ref="AL6:AL29" si="19">SUM(AK6-AJ6)</f>
        <v>0</v>
      </c>
      <c r="AM6" s="101">
        <v>0</v>
      </c>
      <c r="AN6" s="15">
        <v>0</v>
      </c>
      <c r="AO6" s="15">
        <v>0</v>
      </c>
      <c r="AP6" s="100">
        <f t="shared" ref="AP6:AP16" si="20">SUM(AO6-AN6)</f>
        <v>0</v>
      </c>
      <c r="AQ6" s="101">
        <v>0</v>
      </c>
      <c r="AR6" s="15">
        <v>0</v>
      </c>
      <c r="AS6" s="15">
        <v>0</v>
      </c>
      <c r="AT6" s="100">
        <f t="shared" ref="AT6:AT29" si="21">SUM(AS6-AR6)</f>
        <v>0</v>
      </c>
      <c r="AU6" s="101">
        <v>0</v>
      </c>
      <c r="AV6" s="37">
        <f t="shared" ref="AV6:AV27" si="22">AJ6+AN6+AR6</f>
        <v>0</v>
      </c>
      <c r="AW6" s="13">
        <f t="shared" ref="AW6:AW27" si="23">AK6++AO6++AS6</f>
        <v>0</v>
      </c>
      <c r="AX6" s="15">
        <v>0</v>
      </c>
      <c r="AY6" s="131">
        <f t="shared" ref="AY6:AY15" si="24">SUM(AW6-AX6)</f>
        <v>0</v>
      </c>
      <c r="AZ6" s="132">
        <v>0</v>
      </c>
      <c r="BA6" s="15">
        <v>0</v>
      </c>
      <c r="BB6" s="15">
        <v>0</v>
      </c>
      <c r="BC6" s="100">
        <f t="shared" ref="BC6:BC29" si="25">SUM(BB6-BA6)</f>
        <v>0</v>
      </c>
      <c r="BD6" s="101" t="e">
        <f t="shared" ref="BD6:BD29" si="26">(BB6/BA6-1)*100</f>
        <v>#DIV/0!</v>
      </c>
      <c r="BE6" s="15">
        <v>650</v>
      </c>
      <c r="BF6" s="15">
        <v>0</v>
      </c>
      <c r="BG6" s="100">
        <f t="shared" ref="BG6:BG7" si="27">SUM(BF6-BE6)</f>
        <v>-650</v>
      </c>
      <c r="BH6" s="101">
        <f t="shared" ref="BH6:BH8" si="28">(BF6/BE6-1)*100</f>
        <v>-100</v>
      </c>
      <c r="BI6" s="15">
        <v>1182</v>
      </c>
      <c r="BJ6" s="15">
        <v>0</v>
      </c>
      <c r="BK6" s="100">
        <f t="shared" ref="BK6:BK29" si="29">SUM(BJ6-BI6)</f>
        <v>-1182</v>
      </c>
      <c r="BL6" s="101">
        <f t="shared" ref="BL6:BL29" si="30">(BJ6/BI6-1)*100</f>
        <v>-100</v>
      </c>
      <c r="BM6" s="149">
        <f t="shared" ref="BM6:BM8" si="31">BA6+BE6+BI6</f>
        <v>1832</v>
      </c>
      <c r="BN6" s="13">
        <f t="shared" ref="BN6:BN8" si="32">BB6++BF6++BJ6</f>
        <v>0</v>
      </c>
      <c r="BO6" s="15">
        <v>4560</v>
      </c>
      <c r="BP6" s="131">
        <f t="shared" ref="BP6:BP16" si="33">SUM(BN6-BO6)</f>
        <v>-4560</v>
      </c>
      <c r="BQ6" s="132">
        <f t="shared" ref="BQ6:BQ25" si="34">(BN6/BO6-1)*100</f>
        <v>-100</v>
      </c>
      <c r="BR6" s="149">
        <f t="shared" ref="BR6:BT16" si="35">N6+AE6+AV6+BM6</f>
        <v>6847</v>
      </c>
      <c r="BS6" s="13">
        <f t="shared" si="35"/>
        <v>3252</v>
      </c>
      <c r="BT6" s="17">
        <f t="shared" si="35"/>
        <v>9295</v>
      </c>
      <c r="BU6" s="131">
        <f t="shared" ref="BU6:BU25" si="36">SUM(BS6-BT6)</f>
        <v>-6043</v>
      </c>
      <c r="BV6" s="132">
        <f t="shared" ref="BV6:BV25" si="37">(BS6/BT6-1)*100</f>
        <v>-65.01344809037117</v>
      </c>
    </row>
    <row r="7" spans="1:74" ht="13.5" customHeight="1" thickBot="1" x14ac:dyDescent="0.25">
      <c r="A7" s="2" t="s">
        <v>100</v>
      </c>
      <c r="B7" s="15">
        <v>1454</v>
      </c>
      <c r="C7" s="15">
        <v>1465</v>
      </c>
      <c r="D7" s="100">
        <f t="shared" si="0"/>
        <v>11</v>
      </c>
      <c r="E7" s="101">
        <f t="shared" si="1"/>
        <v>0.75653370013755161</v>
      </c>
      <c r="F7" s="15">
        <v>1465</v>
      </c>
      <c r="G7" s="15">
        <v>1465</v>
      </c>
      <c r="H7" s="100">
        <f t="shared" si="2"/>
        <v>0</v>
      </c>
      <c r="I7" s="101">
        <f t="shared" si="3"/>
        <v>0</v>
      </c>
      <c r="J7" s="15">
        <v>1518</v>
      </c>
      <c r="K7" s="15">
        <v>1540</v>
      </c>
      <c r="L7" s="100">
        <f t="shared" si="4"/>
        <v>22</v>
      </c>
      <c r="M7" s="101">
        <f t="shared" si="5"/>
        <v>1.449275362318847</v>
      </c>
      <c r="N7" s="149">
        <f t="shared" si="6"/>
        <v>4437</v>
      </c>
      <c r="O7" s="150">
        <f t="shared" si="7"/>
        <v>4470</v>
      </c>
      <c r="P7" s="117">
        <v>4454</v>
      </c>
      <c r="Q7" s="161">
        <f t="shared" si="8"/>
        <v>16</v>
      </c>
      <c r="R7" s="132">
        <f t="shared" si="9"/>
        <v>0.35922766052987054</v>
      </c>
      <c r="S7" s="15">
        <v>1325</v>
      </c>
      <c r="T7" s="15">
        <v>0</v>
      </c>
      <c r="U7" s="100">
        <f t="shared" si="10"/>
        <v>-1325</v>
      </c>
      <c r="V7" s="101">
        <f t="shared" si="11"/>
        <v>-100</v>
      </c>
      <c r="W7" s="15">
        <v>363</v>
      </c>
      <c r="X7" s="15">
        <v>0</v>
      </c>
      <c r="Y7" s="100">
        <f t="shared" si="12"/>
        <v>-363</v>
      </c>
      <c r="Z7" s="101">
        <f t="shared" si="13"/>
        <v>-100</v>
      </c>
      <c r="AA7" s="15">
        <v>0</v>
      </c>
      <c r="AB7" s="15">
        <v>0</v>
      </c>
      <c r="AC7" s="100">
        <f t="shared" si="14"/>
        <v>0</v>
      </c>
      <c r="AD7" s="101">
        <v>0</v>
      </c>
      <c r="AE7" s="149">
        <f t="shared" si="15"/>
        <v>1688</v>
      </c>
      <c r="AF7" s="13">
        <f t="shared" si="16"/>
        <v>0</v>
      </c>
      <c r="AG7" s="15">
        <v>1313</v>
      </c>
      <c r="AH7" s="131">
        <f t="shared" si="17"/>
        <v>-1313</v>
      </c>
      <c r="AI7" s="132">
        <f t="shared" si="18"/>
        <v>-100</v>
      </c>
      <c r="AJ7" s="15">
        <v>0</v>
      </c>
      <c r="AK7" s="15">
        <v>0</v>
      </c>
      <c r="AL7" s="100">
        <f t="shared" si="19"/>
        <v>0</v>
      </c>
      <c r="AM7" s="101">
        <v>0</v>
      </c>
      <c r="AN7" s="15">
        <v>0</v>
      </c>
      <c r="AO7" s="15">
        <v>0</v>
      </c>
      <c r="AP7" s="100">
        <f t="shared" si="20"/>
        <v>0</v>
      </c>
      <c r="AQ7" s="101">
        <v>0</v>
      </c>
      <c r="AR7" s="15">
        <v>0</v>
      </c>
      <c r="AS7" s="15">
        <v>0</v>
      </c>
      <c r="AT7" s="100">
        <f t="shared" si="21"/>
        <v>0</v>
      </c>
      <c r="AU7" s="101">
        <v>0</v>
      </c>
      <c r="AV7" s="37">
        <f t="shared" si="22"/>
        <v>0</v>
      </c>
      <c r="AW7" s="13">
        <f t="shared" si="23"/>
        <v>0</v>
      </c>
      <c r="AX7" s="15">
        <v>0</v>
      </c>
      <c r="AY7" s="131">
        <f t="shared" si="24"/>
        <v>0</v>
      </c>
      <c r="AZ7" s="132">
        <v>0</v>
      </c>
      <c r="BA7" s="15">
        <v>350</v>
      </c>
      <c r="BB7" s="15">
        <v>0</v>
      </c>
      <c r="BC7" s="100">
        <f t="shared" si="25"/>
        <v>-350</v>
      </c>
      <c r="BD7" s="101">
        <f t="shared" si="26"/>
        <v>-100</v>
      </c>
      <c r="BE7" s="117">
        <v>1042</v>
      </c>
      <c r="BF7" s="117">
        <v>0</v>
      </c>
      <c r="BG7" s="100">
        <f t="shared" si="27"/>
        <v>-1042</v>
      </c>
      <c r="BH7" s="101">
        <f t="shared" si="28"/>
        <v>-100</v>
      </c>
      <c r="BI7" s="15">
        <v>1636</v>
      </c>
      <c r="BJ7" s="15">
        <v>0</v>
      </c>
      <c r="BK7" s="100">
        <f t="shared" si="29"/>
        <v>-1636</v>
      </c>
      <c r="BL7" s="101">
        <f t="shared" si="30"/>
        <v>-100</v>
      </c>
      <c r="BM7" s="149">
        <f t="shared" si="31"/>
        <v>3028</v>
      </c>
      <c r="BN7" s="13">
        <f t="shared" si="32"/>
        <v>0</v>
      </c>
      <c r="BO7" s="15">
        <v>4560</v>
      </c>
      <c r="BP7" s="131">
        <f t="shared" si="33"/>
        <v>-4560</v>
      </c>
      <c r="BQ7" s="132">
        <f t="shared" si="34"/>
        <v>-100</v>
      </c>
      <c r="BR7" s="149">
        <f t="shared" si="35"/>
        <v>9153</v>
      </c>
      <c r="BS7" s="13">
        <f t="shared" si="35"/>
        <v>4470</v>
      </c>
      <c r="BT7" s="17">
        <f t="shared" si="35"/>
        <v>10327</v>
      </c>
      <c r="BU7" s="131">
        <f t="shared" si="36"/>
        <v>-5857</v>
      </c>
      <c r="BV7" s="132">
        <f t="shared" si="37"/>
        <v>-56.715406216713468</v>
      </c>
    </row>
    <row r="8" spans="1:74" ht="13.5" customHeight="1" thickBot="1" x14ac:dyDescent="0.25">
      <c r="A8" s="2" t="s">
        <v>101</v>
      </c>
      <c r="B8" s="15">
        <v>1210</v>
      </c>
      <c r="C8" s="15">
        <v>516</v>
      </c>
      <c r="D8" s="100">
        <f t="shared" si="0"/>
        <v>-694</v>
      </c>
      <c r="E8" s="101">
        <f t="shared" si="1"/>
        <v>-57.355371900826448</v>
      </c>
      <c r="F8" s="15">
        <v>862</v>
      </c>
      <c r="G8" s="15">
        <v>500</v>
      </c>
      <c r="H8" s="100">
        <f t="shared" si="2"/>
        <v>-362</v>
      </c>
      <c r="I8" s="101">
        <f t="shared" si="3"/>
        <v>-41.995359628770302</v>
      </c>
      <c r="J8" s="15">
        <v>658</v>
      </c>
      <c r="K8" s="15">
        <v>700</v>
      </c>
      <c r="L8" s="100">
        <f t="shared" si="4"/>
        <v>42</v>
      </c>
      <c r="M8" s="101">
        <f t="shared" si="5"/>
        <v>6.3829787234042534</v>
      </c>
      <c r="N8" s="149">
        <f t="shared" si="6"/>
        <v>2730</v>
      </c>
      <c r="O8" s="150">
        <f t="shared" si="7"/>
        <v>1716</v>
      </c>
      <c r="P8" s="117">
        <v>2223</v>
      </c>
      <c r="Q8" s="131">
        <f t="shared" si="8"/>
        <v>-507</v>
      </c>
      <c r="R8" s="132">
        <f t="shared" si="9"/>
        <v>-22.807017543859654</v>
      </c>
      <c r="S8" s="15">
        <v>900</v>
      </c>
      <c r="T8" s="15">
        <v>0</v>
      </c>
      <c r="U8" s="100">
        <f t="shared" si="10"/>
        <v>-900</v>
      </c>
      <c r="V8" s="101">
        <f t="shared" si="11"/>
        <v>-100</v>
      </c>
      <c r="W8" s="15">
        <v>465</v>
      </c>
      <c r="X8" s="15">
        <v>0</v>
      </c>
      <c r="Y8" s="100">
        <f t="shared" si="12"/>
        <v>-465</v>
      </c>
      <c r="Z8" s="130">
        <f t="shared" si="13"/>
        <v>-100</v>
      </c>
      <c r="AA8" s="15">
        <v>115</v>
      </c>
      <c r="AB8" s="15">
        <v>0</v>
      </c>
      <c r="AC8" s="100">
        <f t="shared" si="14"/>
        <v>-115</v>
      </c>
      <c r="AD8" s="101">
        <f t="shared" ref="AD8:AD29" si="38">(AB8/AA8-1)*100</f>
        <v>-100</v>
      </c>
      <c r="AE8" s="149">
        <f t="shared" si="15"/>
        <v>1480</v>
      </c>
      <c r="AF8" s="13">
        <f t="shared" si="16"/>
        <v>0</v>
      </c>
      <c r="AG8" s="15">
        <v>1275</v>
      </c>
      <c r="AH8" s="131">
        <f t="shared" si="17"/>
        <v>-1275</v>
      </c>
      <c r="AI8" s="132">
        <f t="shared" si="18"/>
        <v>-100</v>
      </c>
      <c r="AJ8" s="15">
        <v>0</v>
      </c>
      <c r="AK8" s="15">
        <v>0</v>
      </c>
      <c r="AL8" s="100">
        <f t="shared" si="19"/>
        <v>0</v>
      </c>
      <c r="AM8" s="101">
        <v>0</v>
      </c>
      <c r="AN8" s="15">
        <v>0</v>
      </c>
      <c r="AO8" s="15">
        <v>0</v>
      </c>
      <c r="AP8" s="100">
        <f t="shared" si="20"/>
        <v>0</v>
      </c>
      <c r="AQ8" s="101">
        <v>0</v>
      </c>
      <c r="AR8" s="15">
        <v>0</v>
      </c>
      <c r="AS8" s="15">
        <v>0</v>
      </c>
      <c r="AT8" s="100">
        <f t="shared" si="21"/>
        <v>0</v>
      </c>
      <c r="AU8" s="101">
        <v>0</v>
      </c>
      <c r="AV8" s="37">
        <f t="shared" si="22"/>
        <v>0</v>
      </c>
      <c r="AW8" s="13">
        <f t="shared" si="23"/>
        <v>0</v>
      </c>
      <c r="AX8" s="15">
        <v>0</v>
      </c>
      <c r="AY8" s="131">
        <f t="shared" si="24"/>
        <v>0</v>
      </c>
      <c r="AZ8" s="132">
        <v>0</v>
      </c>
      <c r="BA8" s="15">
        <v>420</v>
      </c>
      <c r="BB8" s="15">
        <v>0</v>
      </c>
      <c r="BC8" s="100">
        <f t="shared" si="25"/>
        <v>-420</v>
      </c>
      <c r="BD8" s="101">
        <f t="shared" si="26"/>
        <v>-100</v>
      </c>
      <c r="BE8" s="15">
        <v>410</v>
      </c>
      <c r="BF8" s="15">
        <v>0</v>
      </c>
      <c r="BG8" s="100">
        <f>SUM(BF8-BE8)</f>
        <v>-410</v>
      </c>
      <c r="BH8" s="101">
        <f t="shared" si="28"/>
        <v>-100</v>
      </c>
      <c r="BI8" s="15">
        <v>1014</v>
      </c>
      <c r="BJ8" s="15">
        <v>0</v>
      </c>
      <c r="BK8" s="100">
        <f t="shared" si="29"/>
        <v>-1014</v>
      </c>
      <c r="BL8" s="101">
        <f t="shared" si="30"/>
        <v>-100</v>
      </c>
      <c r="BM8" s="149">
        <f t="shared" si="31"/>
        <v>1844</v>
      </c>
      <c r="BN8" s="13">
        <f t="shared" si="32"/>
        <v>0</v>
      </c>
      <c r="BO8" s="15">
        <v>3304</v>
      </c>
      <c r="BP8" s="131">
        <f t="shared" si="33"/>
        <v>-3304</v>
      </c>
      <c r="BQ8" s="132">
        <f t="shared" si="34"/>
        <v>-100</v>
      </c>
      <c r="BR8" s="149">
        <f t="shared" si="35"/>
        <v>6054</v>
      </c>
      <c r="BS8" s="13">
        <f t="shared" si="35"/>
        <v>1716</v>
      </c>
      <c r="BT8" s="17">
        <f t="shared" si="35"/>
        <v>6802</v>
      </c>
      <c r="BU8" s="131">
        <f t="shared" si="36"/>
        <v>-5086</v>
      </c>
      <c r="BV8" s="132">
        <f t="shared" si="37"/>
        <v>-74.772125845339616</v>
      </c>
    </row>
    <row r="9" spans="1:74" ht="13.5" hidden="1" customHeight="1" x14ac:dyDescent="0.2">
      <c r="A9" s="2"/>
      <c r="B9" s="15"/>
      <c r="C9" s="15"/>
      <c r="D9" s="100">
        <f t="shared" si="0"/>
        <v>0</v>
      </c>
      <c r="E9" s="101" t="e">
        <f t="shared" si="1"/>
        <v>#DIV/0!</v>
      </c>
      <c r="F9" s="15"/>
      <c r="G9" s="15"/>
      <c r="H9" s="100">
        <f t="shared" si="2"/>
        <v>0</v>
      </c>
      <c r="I9" s="101" t="e">
        <f t="shared" si="3"/>
        <v>#DIV/0!</v>
      </c>
      <c r="J9" s="15"/>
      <c r="K9" s="15"/>
      <c r="L9" s="100">
        <f t="shared" si="4"/>
        <v>0</v>
      </c>
      <c r="M9" s="101" t="e">
        <f t="shared" si="5"/>
        <v>#DIV/0!</v>
      </c>
      <c r="N9" s="73">
        <f t="shared" si="6"/>
        <v>0</v>
      </c>
      <c r="O9" s="74">
        <f t="shared" si="7"/>
        <v>0</v>
      </c>
      <c r="P9" s="75">
        <v>-1480</v>
      </c>
      <c r="Q9" s="25"/>
      <c r="R9" s="26">
        <f t="shared" si="9"/>
        <v>-100</v>
      </c>
      <c r="S9" s="15"/>
      <c r="T9" s="15"/>
      <c r="U9" s="100">
        <f t="shared" si="10"/>
        <v>0</v>
      </c>
      <c r="V9" s="101" t="e">
        <f t="shared" si="11"/>
        <v>#DIV/0!</v>
      </c>
      <c r="W9" s="15"/>
      <c r="X9" s="15"/>
      <c r="Y9" s="27">
        <f t="shared" si="12"/>
        <v>0</v>
      </c>
      <c r="Z9" s="28" t="e">
        <f t="shared" si="13"/>
        <v>#DIV/0!</v>
      </c>
      <c r="AA9" s="15"/>
      <c r="AB9" s="15"/>
      <c r="AC9" s="22">
        <f t="shared" si="14"/>
        <v>0</v>
      </c>
      <c r="AD9" s="12" t="e">
        <f t="shared" si="38"/>
        <v>#DIV/0!</v>
      </c>
      <c r="AE9" s="37">
        <f t="shared" si="15"/>
        <v>0</v>
      </c>
      <c r="AF9" s="13">
        <f t="shared" si="16"/>
        <v>0</v>
      </c>
      <c r="AG9" s="15">
        <v>-4160</v>
      </c>
      <c r="AH9" s="32">
        <f t="shared" si="17"/>
        <v>4160</v>
      </c>
      <c r="AI9" s="33">
        <f t="shared" si="18"/>
        <v>-100</v>
      </c>
      <c r="AJ9" s="15"/>
      <c r="AK9" s="15"/>
      <c r="AL9" s="22">
        <f t="shared" si="19"/>
        <v>0</v>
      </c>
      <c r="AM9" s="12" t="e">
        <f t="shared" ref="AM9:AM18" si="39">(AK9/AJ9-1)*100</f>
        <v>#DIV/0!</v>
      </c>
      <c r="AN9" s="15"/>
      <c r="AO9" s="15"/>
      <c r="AP9" s="22">
        <f t="shared" si="20"/>
        <v>0</v>
      </c>
      <c r="AQ9" s="12" t="e">
        <f t="shared" ref="AQ9:AQ15" si="40">(AO9/AN9-1)*100</f>
        <v>#DIV/0!</v>
      </c>
      <c r="AR9" s="15"/>
      <c r="AS9" s="15"/>
      <c r="AT9" s="22">
        <f t="shared" si="21"/>
        <v>0</v>
      </c>
      <c r="AU9" s="12" t="e">
        <f t="shared" ref="AU9:AU29" si="41">(AS9/AR9-1)*100</f>
        <v>#DIV/0!</v>
      </c>
      <c r="AV9" s="37">
        <f t="shared" si="22"/>
        <v>0</v>
      </c>
      <c r="AW9" s="13">
        <f t="shared" si="23"/>
        <v>0</v>
      </c>
      <c r="AX9" s="15">
        <v>-8.9</v>
      </c>
      <c r="AY9" s="32">
        <f t="shared" si="24"/>
        <v>8.9</v>
      </c>
      <c r="AZ9" s="33">
        <f t="shared" ref="AZ9:AZ15" si="42">(AW9/AX9-1)*100</f>
        <v>-100</v>
      </c>
      <c r="BA9" s="15"/>
      <c r="BB9" s="15"/>
      <c r="BC9" s="22"/>
      <c r="BD9" s="12"/>
      <c r="BE9" s="15"/>
      <c r="BF9" s="15"/>
      <c r="BG9" s="22"/>
      <c r="BH9" s="12"/>
      <c r="BI9" s="15"/>
      <c r="BJ9" s="15"/>
      <c r="BK9" s="22"/>
      <c r="BL9" s="12"/>
      <c r="BM9" s="37"/>
      <c r="BN9" s="13"/>
      <c r="BO9" s="15"/>
      <c r="BP9" s="32"/>
      <c r="BQ9" s="33"/>
      <c r="BR9" s="37"/>
      <c r="BS9" s="13"/>
      <c r="BT9" s="17">
        <f t="shared" si="35"/>
        <v>-5648.9</v>
      </c>
      <c r="BU9" s="32"/>
      <c r="BV9" s="33"/>
    </row>
    <row r="10" spans="1:74" ht="13.5" hidden="1" customHeight="1" thickBot="1" x14ac:dyDescent="0.25">
      <c r="A10" s="2"/>
      <c r="B10" s="15"/>
      <c r="C10" s="15"/>
      <c r="D10" s="100">
        <f t="shared" si="0"/>
        <v>0</v>
      </c>
      <c r="E10" s="101" t="e">
        <f t="shared" si="1"/>
        <v>#DIV/0!</v>
      </c>
      <c r="F10" s="15"/>
      <c r="G10" s="15"/>
      <c r="H10" s="100">
        <f t="shared" si="2"/>
        <v>0</v>
      </c>
      <c r="I10" s="101" t="e">
        <f t="shared" si="3"/>
        <v>#DIV/0!</v>
      </c>
      <c r="J10" s="15"/>
      <c r="K10" s="15"/>
      <c r="L10" s="100">
        <f t="shared" si="4"/>
        <v>0</v>
      </c>
      <c r="M10" s="101" t="e">
        <f t="shared" si="5"/>
        <v>#DIV/0!</v>
      </c>
      <c r="N10" s="73">
        <f t="shared" si="6"/>
        <v>0</v>
      </c>
      <c r="O10" s="74">
        <f t="shared" si="7"/>
        <v>0</v>
      </c>
      <c r="P10" s="75">
        <v>-1140</v>
      </c>
      <c r="Q10" s="25">
        <f t="shared" si="8"/>
        <v>1140</v>
      </c>
      <c r="R10" s="26">
        <f t="shared" si="9"/>
        <v>-100</v>
      </c>
      <c r="S10" s="15"/>
      <c r="T10" s="15"/>
      <c r="U10" s="100">
        <f t="shared" si="10"/>
        <v>0</v>
      </c>
      <c r="V10" s="101" t="e">
        <f t="shared" si="11"/>
        <v>#DIV/0!</v>
      </c>
      <c r="W10" s="15"/>
      <c r="X10" s="15"/>
      <c r="Y10" s="39">
        <f t="shared" si="12"/>
        <v>0</v>
      </c>
      <c r="Z10" s="40" t="e">
        <f t="shared" si="13"/>
        <v>#DIV/0!</v>
      </c>
      <c r="AA10" s="15"/>
      <c r="AB10" s="15"/>
      <c r="AC10" s="22">
        <f t="shared" si="14"/>
        <v>0</v>
      </c>
      <c r="AD10" s="12" t="e">
        <f t="shared" si="38"/>
        <v>#DIV/0!</v>
      </c>
      <c r="AE10" s="37">
        <f t="shared" si="15"/>
        <v>0</v>
      </c>
      <c r="AF10" s="13">
        <f t="shared" si="16"/>
        <v>0</v>
      </c>
      <c r="AG10" s="15">
        <v>-6290</v>
      </c>
      <c r="AH10" s="32">
        <f t="shared" si="17"/>
        <v>6290</v>
      </c>
      <c r="AI10" s="33">
        <f t="shared" si="18"/>
        <v>-100</v>
      </c>
      <c r="AJ10" s="15"/>
      <c r="AK10" s="15"/>
      <c r="AL10" s="22">
        <f t="shared" si="19"/>
        <v>0</v>
      </c>
      <c r="AM10" s="12" t="e">
        <f t="shared" si="39"/>
        <v>#DIV/0!</v>
      </c>
      <c r="AN10" s="15"/>
      <c r="AO10" s="15"/>
      <c r="AP10" s="22">
        <f t="shared" si="20"/>
        <v>0</v>
      </c>
      <c r="AQ10" s="12" t="e">
        <f t="shared" si="40"/>
        <v>#DIV/0!</v>
      </c>
      <c r="AR10" s="15"/>
      <c r="AS10" s="15"/>
      <c r="AT10" s="22">
        <f t="shared" si="21"/>
        <v>0</v>
      </c>
      <c r="AU10" s="12" t="e">
        <f t="shared" si="41"/>
        <v>#DIV/0!</v>
      </c>
      <c r="AV10" s="37">
        <f t="shared" si="22"/>
        <v>0</v>
      </c>
      <c r="AW10" s="13">
        <f t="shared" si="23"/>
        <v>0</v>
      </c>
      <c r="AX10" s="15">
        <v>-14.38</v>
      </c>
      <c r="AY10" s="32">
        <f t="shared" si="24"/>
        <v>14.38</v>
      </c>
      <c r="AZ10" s="33">
        <f t="shared" si="42"/>
        <v>-100</v>
      </c>
      <c r="BA10" s="15"/>
      <c r="BB10" s="15"/>
      <c r="BC10" s="22"/>
      <c r="BD10" s="12"/>
      <c r="BE10" s="15"/>
      <c r="BF10" s="15"/>
      <c r="BG10" s="22"/>
      <c r="BH10" s="12"/>
      <c r="BI10" s="15"/>
      <c r="BJ10" s="15"/>
      <c r="BK10" s="22"/>
      <c r="BL10" s="12"/>
      <c r="BM10" s="37"/>
      <c r="BN10" s="13"/>
      <c r="BO10" s="15"/>
      <c r="BP10" s="32"/>
      <c r="BQ10" s="33"/>
      <c r="BR10" s="37"/>
      <c r="BS10" s="13"/>
      <c r="BT10" s="17">
        <f t="shared" si="35"/>
        <v>-7444.38</v>
      </c>
      <c r="BU10" s="32"/>
      <c r="BV10" s="33"/>
    </row>
    <row r="11" spans="1:74" ht="13.5" hidden="1" customHeight="1" x14ac:dyDescent="0.2">
      <c r="A11" s="2"/>
      <c r="B11" s="15"/>
      <c r="C11" s="15"/>
      <c r="D11" s="100">
        <f t="shared" si="0"/>
        <v>0</v>
      </c>
      <c r="E11" s="101" t="e">
        <f t="shared" si="1"/>
        <v>#DIV/0!</v>
      </c>
      <c r="F11" s="15"/>
      <c r="G11" s="15"/>
      <c r="H11" s="100">
        <f t="shared" si="2"/>
        <v>0</v>
      </c>
      <c r="I11" s="101" t="e">
        <f t="shared" si="3"/>
        <v>#DIV/0!</v>
      </c>
      <c r="J11" s="15"/>
      <c r="K11" s="15"/>
      <c r="L11" s="100">
        <f t="shared" si="4"/>
        <v>0</v>
      </c>
      <c r="M11" s="101" t="e">
        <f t="shared" si="5"/>
        <v>#DIV/0!</v>
      </c>
      <c r="N11" s="73">
        <f t="shared" si="6"/>
        <v>0</v>
      </c>
      <c r="O11" s="74">
        <f t="shared" si="7"/>
        <v>0</v>
      </c>
      <c r="P11" s="72">
        <v>-2330</v>
      </c>
      <c r="Q11" s="25">
        <f t="shared" si="8"/>
        <v>2330</v>
      </c>
      <c r="R11" s="26">
        <f t="shared" si="9"/>
        <v>-100</v>
      </c>
      <c r="S11" s="15"/>
      <c r="T11" s="15"/>
      <c r="U11" s="100">
        <f t="shared" si="10"/>
        <v>0</v>
      </c>
      <c r="V11" s="101" t="e">
        <f t="shared" si="11"/>
        <v>#DIV/0!</v>
      </c>
      <c r="W11" s="15"/>
      <c r="X11" s="15"/>
      <c r="Y11" s="27">
        <f t="shared" si="12"/>
        <v>0</v>
      </c>
      <c r="Z11" s="28" t="e">
        <f t="shared" si="13"/>
        <v>#DIV/0!</v>
      </c>
      <c r="AA11" s="15"/>
      <c r="AB11" s="15"/>
      <c r="AC11" s="22">
        <f t="shared" si="14"/>
        <v>0</v>
      </c>
      <c r="AD11" s="12" t="e">
        <f t="shared" si="38"/>
        <v>#DIV/0!</v>
      </c>
      <c r="AE11" s="37">
        <f t="shared" si="15"/>
        <v>0</v>
      </c>
      <c r="AF11" s="13">
        <f t="shared" si="16"/>
        <v>0</v>
      </c>
      <c r="AG11" s="15">
        <v>525</v>
      </c>
      <c r="AH11" s="32">
        <f t="shared" si="17"/>
        <v>-525</v>
      </c>
      <c r="AI11" s="33">
        <f t="shared" si="18"/>
        <v>-100</v>
      </c>
      <c r="AJ11" s="15"/>
      <c r="AK11" s="15"/>
      <c r="AL11" s="22">
        <f t="shared" si="19"/>
        <v>0</v>
      </c>
      <c r="AM11" s="12" t="e">
        <f t="shared" si="39"/>
        <v>#DIV/0!</v>
      </c>
      <c r="AN11" s="15"/>
      <c r="AO11" s="15"/>
      <c r="AP11" s="22">
        <f t="shared" si="20"/>
        <v>0</v>
      </c>
      <c r="AQ11" s="12" t="e">
        <f t="shared" si="40"/>
        <v>#DIV/0!</v>
      </c>
      <c r="AR11" s="15"/>
      <c r="AS11" s="15"/>
      <c r="AT11" s="22">
        <f t="shared" si="21"/>
        <v>0</v>
      </c>
      <c r="AU11" s="12" t="e">
        <f t="shared" si="41"/>
        <v>#DIV/0!</v>
      </c>
      <c r="AV11" s="37">
        <f t="shared" si="22"/>
        <v>0</v>
      </c>
      <c r="AW11" s="13">
        <f t="shared" si="23"/>
        <v>0</v>
      </c>
      <c r="AX11" s="15">
        <v>7.25</v>
      </c>
      <c r="AY11" s="32">
        <f t="shared" si="24"/>
        <v>-7.25</v>
      </c>
      <c r="AZ11" s="33">
        <f t="shared" si="42"/>
        <v>-100</v>
      </c>
      <c r="BA11" s="15"/>
      <c r="BB11" s="15"/>
      <c r="BC11" s="22">
        <f t="shared" si="25"/>
        <v>0</v>
      </c>
      <c r="BD11" s="12" t="e">
        <f t="shared" si="26"/>
        <v>#DIV/0!</v>
      </c>
      <c r="BE11" s="15"/>
      <c r="BF11" s="15"/>
      <c r="BG11" s="22">
        <f>SUM(BF11-BE11)</f>
        <v>0</v>
      </c>
      <c r="BH11" s="12" t="e">
        <f>(BF11/BE11-1)*100</f>
        <v>#DIV/0!</v>
      </c>
      <c r="BI11" s="15"/>
      <c r="BJ11" s="15"/>
      <c r="BK11" s="22">
        <f t="shared" si="29"/>
        <v>0</v>
      </c>
      <c r="BL11" s="12" t="e">
        <f t="shared" si="30"/>
        <v>#DIV/0!</v>
      </c>
      <c r="BM11" s="37">
        <f>BA11+BE11+BI11</f>
        <v>0</v>
      </c>
      <c r="BN11" s="13">
        <f>BB11++BF11++BJ11</f>
        <v>0</v>
      </c>
      <c r="BO11" s="15">
        <v>21.56</v>
      </c>
      <c r="BP11" s="32">
        <f t="shared" si="33"/>
        <v>-21.56</v>
      </c>
      <c r="BQ11" s="33">
        <f t="shared" si="34"/>
        <v>-100</v>
      </c>
      <c r="BR11" s="37">
        <f>N11+AE11+AV11+BM11</f>
        <v>0</v>
      </c>
      <c r="BS11" s="13">
        <f>O11+AF11+AW11+BN11</f>
        <v>0</v>
      </c>
      <c r="BT11" s="17">
        <f t="shared" si="35"/>
        <v>-1776.19</v>
      </c>
      <c r="BU11" s="32">
        <f t="shared" si="36"/>
        <v>1776.19</v>
      </c>
      <c r="BV11" s="33">
        <f t="shared" si="37"/>
        <v>-100</v>
      </c>
    </row>
    <row r="12" spans="1:74" ht="13.5" hidden="1" customHeight="1" x14ac:dyDescent="0.2">
      <c r="A12" s="2"/>
      <c r="B12" s="15"/>
      <c r="C12" s="15"/>
      <c r="D12" s="100">
        <f t="shared" si="0"/>
        <v>0</v>
      </c>
      <c r="E12" s="101" t="e">
        <f t="shared" si="1"/>
        <v>#DIV/0!</v>
      </c>
      <c r="F12" s="15"/>
      <c r="G12" s="15"/>
      <c r="H12" s="100">
        <f t="shared" si="2"/>
        <v>0</v>
      </c>
      <c r="I12" s="101" t="e">
        <f t="shared" si="3"/>
        <v>#DIV/0!</v>
      </c>
      <c r="J12" s="15"/>
      <c r="K12" s="15"/>
      <c r="L12" s="100">
        <f t="shared" si="4"/>
        <v>0</v>
      </c>
      <c r="M12" s="101" t="e">
        <f t="shared" si="5"/>
        <v>#DIV/0!</v>
      </c>
      <c r="N12" s="73">
        <f t="shared" si="6"/>
        <v>0</v>
      </c>
      <c r="O12" s="74">
        <f t="shared" si="7"/>
        <v>0</v>
      </c>
      <c r="P12" s="75">
        <v>-3520</v>
      </c>
      <c r="Q12" s="25">
        <f t="shared" si="8"/>
        <v>3520</v>
      </c>
      <c r="R12" s="26">
        <f t="shared" si="9"/>
        <v>-100</v>
      </c>
      <c r="S12" s="15"/>
      <c r="T12" s="15"/>
      <c r="U12" s="100">
        <f t="shared" si="10"/>
        <v>0</v>
      </c>
      <c r="V12" s="101" t="e">
        <f t="shared" si="11"/>
        <v>#DIV/0!</v>
      </c>
      <c r="W12" s="15"/>
      <c r="X12" s="15"/>
      <c r="Y12" s="39">
        <f t="shared" si="12"/>
        <v>0</v>
      </c>
      <c r="Z12" s="40" t="e">
        <f t="shared" si="13"/>
        <v>#DIV/0!</v>
      </c>
      <c r="AA12" s="15"/>
      <c r="AB12" s="15"/>
      <c r="AC12" s="22">
        <f t="shared" si="14"/>
        <v>0</v>
      </c>
      <c r="AD12" s="12" t="e">
        <f t="shared" si="38"/>
        <v>#DIV/0!</v>
      </c>
      <c r="AE12" s="37">
        <f t="shared" si="15"/>
        <v>0</v>
      </c>
      <c r="AF12" s="13">
        <f t="shared" si="16"/>
        <v>0</v>
      </c>
      <c r="AG12" s="15">
        <v>7340</v>
      </c>
      <c r="AH12" s="32">
        <f t="shared" si="17"/>
        <v>-7340</v>
      </c>
      <c r="AI12" s="33">
        <f t="shared" si="18"/>
        <v>-100</v>
      </c>
      <c r="AJ12" s="15"/>
      <c r="AK12" s="15"/>
      <c r="AL12" s="22">
        <f t="shared" si="19"/>
        <v>0</v>
      </c>
      <c r="AM12" s="12" t="e">
        <f t="shared" si="39"/>
        <v>#DIV/0!</v>
      </c>
      <c r="AN12" s="15"/>
      <c r="AO12" s="15"/>
      <c r="AP12" s="22">
        <f t="shared" si="20"/>
        <v>0</v>
      </c>
      <c r="AQ12" s="12" t="e">
        <f t="shared" si="40"/>
        <v>#DIV/0!</v>
      </c>
      <c r="AR12" s="15"/>
      <c r="AS12" s="15"/>
      <c r="AT12" s="22">
        <f t="shared" si="21"/>
        <v>0</v>
      </c>
      <c r="AU12" s="12" t="e">
        <f t="shared" si="41"/>
        <v>#DIV/0!</v>
      </c>
      <c r="AV12" s="37">
        <f t="shared" si="22"/>
        <v>0</v>
      </c>
      <c r="AW12" s="13">
        <f t="shared" si="23"/>
        <v>0</v>
      </c>
      <c r="AX12" s="15">
        <v>28.88</v>
      </c>
      <c r="AY12" s="32">
        <f t="shared" si="24"/>
        <v>-28.88</v>
      </c>
      <c r="AZ12" s="33">
        <f t="shared" si="42"/>
        <v>-100</v>
      </c>
      <c r="BA12" s="15"/>
      <c r="BB12" s="15"/>
      <c r="BC12" s="22"/>
      <c r="BD12" s="12"/>
      <c r="BE12" s="15"/>
      <c r="BF12" s="15"/>
      <c r="BG12" s="22"/>
      <c r="BH12" s="12"/>
      <c r="BI12" s="15"/>
      <c r="BJ12" s="15"/>
      <c r="BK12" s="22"/>
      <c r="BL12" s="12"/>
      <c r="BM12" s="37"/>
      <c r="BN12" s="13"/>
      <c r="BO12" s="15"/>
      <c r="BP12" s="32"/>
      <c r="BQ12" s="33"/>
      <c r="BR12" s="37"/>
      <c r="BS12" s="13"/>
      <c r="BT12" s="17">
        <f t="shared" si="35"/>
        <v>3848.88</v>
      </c>
      <c r="BU12" s="32"/>
      <c r="BV12" s="33"/>
    </row>
    <row r="13" spans="1:74" ht="13.5" hidden="1" customHeight="1" thickBot="1" x14ac:dyDescent="0.25">
      <c r="A13" s="2"/>
      <c r="B13" s="15"/>
      <c r="C13" s="15"/>
      <c r="D13" s="100">
        <f t="shared" si="0"/>
        <v>0</v>
      </c>
      <c r="E13" s="101" t="e">
        <f t="shared" si="1"/>
        <v>#DIV/0!</v>
      </c>
      <c r="F13" s="15"/>
      <c r="G13" s="15"/>
      <c r="H13" s="100">
        <f t="shared" si="2"/>
        <v>0</v>
      </c>
      <c r="I13" s="101" t="e">
        <f t="shared" si="3"/>
        <v>#DIV/0!</v>
      </c>
      <c r="J13" s="15"/>
      <c r="K13" s="15"/>
      <c r="L13" s="100">
        <f t="shared" si="4"/>
        <v>0</v>
      </c>
      <c r="M13" s="101" t="e">
        <f t="shared" si="5"/>
        <v>#DIV/0!</v>
      </c>
      <c r="N13" s="73">
        <f t="shared" si="6"/>
        <v>0</v>
      </c>
      <c r="O13" s="74">
        <f t="shared" si="7"/>
        <v>0</v>
      </c>
      <c r="P13" s="75">
        <v>-2500</v>
      </c>
      <c r="Q13" s="25">
        <f t="shared" si="8"/>
        <v>2500</v>
      </c>
      <c r="R13" s="26">
        <f t="shared" si="9"/>
        <v>-100</v>
      </c>
      <c r="S13" s="15"/>
      <c r="T13" s="15"/>
      <c r="U13" s="100">
        <f t="shared" si="10"/>
        <v>0</v>
      </c>
      <c r="V13" s="101" t="e">
        <f t="shared" si="11"/>
        <v>#DIV/0!</v>
      </c>
      <c r="W13" s="15"/>
      <c r="X13" s="15"/>
      <c r="Y13" s="39">
        <f t="shared" si="12"/>
        <v>0</v>
      </c>
      <c r="Z13" s="40" t="e">
        <f t="shared" si="13"/>
        <v>#DIV/0!</v>
      </c>
      <c r="AA13" s="15"/>
      <c r="AB13" s="15"/>
      <c r="AC13" s="22">
        <f t="shared" si="14"/>
        <v>0</v>
      </c>
      <c r="AD13" s="12" t="e">
        <f t="shared" si="38"/>
        <v>#DIV/0!</v>
      </c>
      <c r="AE13" s="37">
        <f t="shared" si="15"/>
        <v>0</v>
      </c>
      <c r="AF13" s="13">
        <f t="shared" si="16"/>
        <v>0</v>
      </c>
      <c r="AG13" s="15">
        <v>200</v>
      </c>
      <c r="AH13" s="32">
        <f t="shared" si="17"/>
        <v>-200</v>
      </c>
      <c r="AI13" s="33">
        <f t="shared" si="18"/>
        <v>-100</v>
      </c>
      <c r="AJ13" s="15"/>
      <c r="AK13" s="15"/>
      <c r="AL13" s="22">
        <f t="shared" si="19"/>
        <v>0</v>
      </c>
      <c r="AM13" s="12" t="e">
        <f t="shared" si="39"/>
        <v>#DIV/0!</v>
      </c>
      <c r="AN13" s="15"/>
      <c r="AO13" s="15"/>
      <c r="AP13" s="22">
        <f t="shared" si="20"/>
        <v>0</v>
      </c>
      <c r="AQ13" s="12" t="e">
        <f t="shared" si="40"/>
        <v>#DIV/0!</v>
      </c>
      <c r="AR13" s="15"/>
      <c r="AS13" s="15"/>
      <c r="AT13" s="22">
        <f t="shared" si="21"/>
        <v>0</v>
      </c>
      <c r="AU13" s="12" t="e">
        <f t="shared" si="41"/>
        <v>#DIV/0!</v>
      </c>
      <c r="AV13" s="37">
        <f t="shared" si="22"/>
        <v>0</v>
      </c>
      <c r="AW13" s="13">
        <f t="shared" si="23"/>
        <v>0</v>
      </c>
      <c r="AX13" s="15">
        <v>0.98</v>
      </c>
      <c r="AY13" s="32">
        <f t="shared" si="24"/>
        <v>-0.98</v>
      </c>
      <c r="AZ13" s="33">
        <f t="shared" si="42"/>
        <v>-100</v>
      </c>
      <c r="BA13" s="15"/>
      <c r="BB13" s="15"/>
      <c r="BC13" s="22">
        <f t="shared" si="25"/>
        <v>0</v>
      </c>
      <c r="BD13" s="12" t="e">
        <f t="shared" si="26"/>
        <v>#DIV/0!</v>
      </c>
      <c r="BE13" s="15"/>
      <c r="BF13" s="15"/>
      <c r="BG13" s="22">
        <f>SUM(BF13-BE13)</f>
        <v>0</v>
      </c>
      <c r="BH13" s="12" t="e">
        <f>(BF13/BE13-1)*100</f>
        <v>#DIV/0!</v>
      </c>
      <c r="BI13" s="15"/>
      <c r="BJ13" s="15"/>
      <c r="BK13" s="22">
        <f t="shared" si="29"/>
        <v>0</v>
      </c>
      <c r="BL13" s="12" t="e">
        <f t="shared" si="30"/>
        <v>#DIV/0!</v>
      </c>
      <c r="BM13" s="37">
        <f>BA13+BE13+BI13</f>
        <v>0</v>
      </c>
      <c r="BN13" s="13">
        <f>BB13++BF13++BJ13</f>
        <v>0</v>
      </c>
      <c r="BO13" s="15">
        <v>3.92</v>
      </c>
      <c r="BP13" s="32">
        <f t="shared" si="33"/>
        <v>-3.92</v>
      </c>
      <c r="BQ13" s="33">
        <f t="shared" si="34"/>
        <v>-100</v>
      </c>
      <c r="BR13" s="37">
        <f t="shared" ref="BR13:BS15" si="43">N13+AE13+AV13+BM13</f>
        <v>0</v>
      </c>
      <c r="BS13" s="13">
        <f t="shared" si="43"/>
        <v>0</v>
      </c>
      <c r="BT13" s="17">
        <f t="shared" si="35"/>
        <v>-2295.1</v>
      </c>
      <c r="BU13" s="32">
        <f t="shared" si="36"/>
        <v>2295.1</v>
      </c>
      <c r="BV13" s="33">
        <f t="shared" si="37"/>
        <v>-100</v>
      </c>
    </row>
    <row r="14" spans="1:74" ht="13.5" hidden="1" customHeight="1" x14ac:dyDescent="0.2">
      <c r="A14" s="2"/>
      <c r="B14" s="15"/>
      <c r="C14" s="15"/>
      <c r="D14" s="100">
        <f t="shared" si="0"/>
        <v>0</v>
      </c>
      <c r="E14" s="101" t="e">
        <f t="shared" si="1"/>
        <v>#DIV/0!</v>
      </c>
      <c r="F14" s="15"/>
      <c r="G14" s="15"/>
      <c r="H14" s="100">
        <f t="shared" si="2"/>
        <v>0</v>
      </c>
      <c r="I14" s="101" t="e">
        <f t="shared" si="3"/>
        <v>#DIV/0!</v>
      </c>
      <c r="J14" s="15"/>
      <c r="K14" s="15"/>
      <c r="L14" s="100">
        <f t="shared" si="4"/>
        <v>0</v>
      </c>
      <c r="M14" s="101" t="e">
        <f t="shared" si="5"/>
        <v>#DIV/0!</v>
      </c>
      <c r="N14" s="73">
        <f t="shared" si="6"/>
        <v>0</v>
      </c>
      <c r="O14" s="74">
        <f t="shared" si="7"/>
        <v>0</v>
      </c>
      <c r="P14" s="72">
        <v>-2670</v>
      </c>
      <c r="Q14" s="25">
        <f t="shared" si="8"/>
        <v>2670</v>
      </c>
      <c r="R14" s="26">
        <f t="shared" si="9"/>
        <v>-100</v>
      </c>
      <c r="S14" s="15"/>
      <c r="T14" s="15"/>
      <c r="U14" s="100">
        <f t="shared" si="10"/>
        <v>0</v>
      </c>
      <c r="V14" s="101" t="e">
        <f t="shared" si="11"/>
        <v>#DIV/0!</v>
      </c>
      <c r="W14" s="15"/>
      <c r="X14" s="15"/>
      <c r="Y14" s="44">
        <f t="shared" si="12"/>
        <v>0</v>
      </c>
      <c r="Z14" s="45" t="e">
        <f t="shared" si="13"/>
        <v>#DIV/0!</v>
      </c>
      <c r="AA14" s="15"/>
      <c r="AB14" s="15"/>
      <c r="AC14" s="22">
        <f t="shared" si="14"/>
        <v>0</v>
      </c>
      <c r="AD14" s="12" t="e">
        <f t="shared" si="38"/>
        <v>#DIV/0!</v>
      </c>
      <c r="AE14" s="37">
        <f t="shared" si="15"/>
        <v>0</v>
      </c>
      <c r="AF14" s="13">
        <f t="shared" si="16"/>
        <v>0</v>
      </c>
      <c r="AG14" s="15">
        <v>40</v>
      </c>
      <c r="AH14" s="32">
        <f t="shared" si="17"/>
        <v>-40</v>
      </c>
      <c r="AI14" s="33">
        <f t="shared" si="18"/>
        <v>-100</v>
      </c>
      <c r="AJ14" s="15"/>
      <c r="AK14" s="15"/>
      <c r="AL14" s="22">
        <f t="shared" si="19"/>
        <v>0</v>
      </c>
      <c r="AM14" s="12" t="e">
        <f t="shared" si="39"/>
        <v>#DIV/0!</v>
      </c>
      <c r="AN14" s="15"/>
      <c r="AO14" s="15"/>
      <c r="AP14" s="22">
        <f t="shared" si="20"/>
        <v>0</v>
      </c>
      <c r="AQ14" s="12" t="e">
        <f t="shared" si="40"/>
        <v>#DIV/0!</v>
      </c>
      <c r="AR14" s="15"/>
      <c r="AS14" s="15"/>
      <c r="AT14" s="22">
        <f t="shared" si="21"/>
        <v>0</v>
      </c>
      <c r="AU14" s="12" t="e">
        <f t="shared" si="41"/>
        <v>#DIV/0!</v>
      </c>
      <c r="AV14" s="37">
        <f t="shared" si="22"/>
        <v>0</v>
      </c>
      <c r="AW14" s="13">
        <f t="shared" si="23"/>
        <v>0</v>
      </c>
      <c r="AX14" s="15">
        <v>0.49</v>
      </c>
      <c r="AY14" s="32">
        <f t="shared" si="24"/>
        <v>-0.49</v>
      </c>
      <c r="AZ14" s="33">
        <f t="shared" si="42"/>
        <v>-100</v>
      </c>
      <c r="BA14" s="15"/>
      <c r="BB14" s="15"/>
      <c r="BC14" s="22">
        <f t="shared" si="25"/>
        <v>0</v>
      </c>
      <c r="BD14" s="12" t="e">
        <f t="shared" si="26"/>
        <v>#DIV/0!</v>
      </c>
      <c r="BE14" s="15"/>
      <c r="BF14" s="15"/>
      <c r="BG14" s="22">
        <f>SUM(BF14-BE14)</f>
        <v>0</v>
      </c>
      <c r="BH14" s="12" t="e">
        <f>(BF14/BE14-1)*100</f>
        <v>#DIV/0!</v>
      </c>
      <c r="BI14" s="15"/>
      <c r="BJ14" s="15"/>
      <c r="BK14" s="22">
        <f t="shared" si="29"/>
        <v>0</v>
      </c>
      <c r="BL14" s="12" t="e">
        <f t="shared" si="30"/>
        <v>#DIV/0!</v>
      </c>
      <c r="BM14" s="37">
        <f>BA14+BE14+BI14</f>
        <v>0</v>
      </c>
      <c r="BN14" s="13">
        <f>BB14++BF14++BJ14</f>
        <v>0</v>
      </c>
      <c r="BO14" s="15">
        <v>1.47</v>
      </c>
      <c r="BP14" s="32">
        <f t="shared" si="33"/>
        <v>-1.47</v>
      </c>
      <c r="BQ14" s="33">
        <f t="shared" si="34"/>
        <v>-100</v>
      </c>
      <c r="BR14" s="37">
        <f t="shared" si="43"/>
        <v>0</v>
      </c>
      <c r="BS14" s="13">
        <f t="shared" si="43"/>
        <v>0</v>
      </c>
      <c r="BT14" s="17">
        <f t="shared" si="35"/>
        <v>-2628.0400000000004</v>
      </c>
      <c r="BU14" s="32">
        <f t="shared" si="36"/>
        <v>2628.0400000000004</v>
      </c>
      <c r="BV14" s="33">
        <f t="shared" si="37"/>
        <v>-100</v>
      </c>
    </row>
    <row r="15" spans="1:74" ht="13.5" hidden="1" customHeight="1" thickBot="1" x14ac:dyDescent="0.25">
      <c r="A15" s="6"/>
      <c r="B15" s="16"/>
      <c r="C15" s="16"/>
      <c r="D15" s="102">
        <f t="shared" si="0"/>
        <v>0</v>
      </c>
      <c r="E15" s="103" t="e">
        <f t="shared" si="1"/>
        <v>#DIV/0!</v>
      </c>
      <c r="F15" s="16"/>
      <c r="G15" s="16"/>
      <c r="H15" s="102">
        <f t="shared" si="2"/>
        <v>0</v>
      </c>
      <c r="I15" s="103" t="e">
        <f t="shared" si="3"/>
        <v>#DIV/0!</v>
      </c>
      <c r="J15" s="16"/>
      <c r="K15" s="16"/>
      <c r="L15" s="102">
        <f t="shared" si="4"/>
        <v>0</v>
      </c>
      <c r="M15" s="103" t="e">
        <f t="shared" si="5"/>
        <v>#DIV/0!</v>
      </c>
      <c r="N15" s="73">
        <f t="shared" si="6"/>
        <v>0</v>
      </c>
      <c r="O15" s="74">
        <f t="shared" si="7"/>
        <v>0</v>
      </c>
      <c r="P15" s="75">
        <v>-2840</v>
      </c>
      <c r="Q15" s="25"/>
      <c r="R15" s="26">
        <f t="shared" si="9"/>
        <v>-100</v>
      </c>
      <c r="S15" s="16"/>
      <c r="T15" s="16"/>
      <c r="U15" s="102">
        <f t="shared" si="10"/>
        <v>0</v>
      </c>
      <c r="V15" s="103" t="e">
        <f t="shared" si="11"/>
        <v>#DIV/0!</v>
      </c>
      <c r="W15" s="16"/>
      <c r="X15" s="16"/>
      <c r="Y15" s="23">
        <f t="shared" si="12"/>
        <v>0</v>
      </c>
      <c r="Z15" s="24" t="e">
        <f t="shared" si="13"/>
        <v>#DIV/0!</v>
      </c>
      <c r="AA15" s="16"/>
      <c r="AB15" s="16"/>
      <c r="AC15" s="23">
        <f t="shared" si="14"/>
        <v>0</v>
      </c>
      <c r="AD15" s="24" t="e">
        <f t="shared" si="38"/>
        <v>#DIV/0!</v>
      </c>
      <c r="AE15" s="37">
        <f t="shared" si="15"/>
        <v>0</v>
      </c>
      <c r="AF15" s="13">
        <f t="shared" si="16"/>
        <v>0</v>
      </c>
      <c r="AG15" s="16">
        <v>150</v>
      </c>
      <c r="AH15" s="32">
        <f t="shared" si="17"/>
        <v>-150</v>
      </c>
      <c r="AI15" s="33">
        <f t="shared" si="18"/>
        <v>-100</v>
      </c>
      <c r="AJ15" s="16"/>
      <c r="AK15" s="16"/>
      <c r="AL15" s="23">
        <f t="shared" si="19"/>
        <v>0</v>
      </c>
      <c r="AM15" s="24" t="e">
        <f t="shared" si="39"/>
        <v>#DIV/0!</v>
      </c>
      <c r="AN15" s="16"/>
      <c r="AO15" s="16"/>
      <c r="AP15" s="23">
        <f t="shared" si="20"/>
        <v>0</v>
      </c>
      <c r="AQ15" s="24" t="e">
        <f t="shared" si="40"/>
        <v>#DIV/0!</v>
      </c>
      <c r="AR15" s="16"/>
      <c r="AS15" s="16"/>
      <c r="AT15" s="23">
        <f t="shared" si="21"/>
        <v>0</v>
      </c>
      <c r="AU15" s="24" t="e">
        <f t="shared" si="41"/>
        <v>#DIV/0!</v>
      </c>
      <c r="AV15" s="37">
        <f t="shared" si="22"/>
        <v>0</v>
      </c>
      <c r="AW15" s="13">
        <f t="shared" si="23"/>
        <v>0</v>
      </c>
      <c r="AX15" s="16">
        <v>2.84</v>
      </c>
      <c r="AY15" s="32">
        <f t="shared" si="24"/>
        <v>-2.84</v>
      </c>
      <c r="AZ15" s="33">
        <f t="shared" si="42"/>
        <v>-100</v>
      </c>
      <c r="BA15" s="16"/>
      <c r="BB15" s="16"/>
      <c r="BC15" s="23">
        <f t="shared" si="25"/>
        <v>0</v>
      </c>
      <c r="BD15" s="24" t="e">
        <f t="shared" si="26"/>
        <v>#DIV/0!</v>
      </c>
      <c r="BE15" s="16"/>
      <c r="BF15" s="16"/>
      <c r="BG15" s="23">
        <f>SUM(BF15-BE15)</f>
        <v>0</v>
      </c>
      <c r="BH15" s="24" t="e">
        <f>(BF15/BE15-1)*100</f>
        <v>#DIV/0!</v>
      </c>
      <c r="BI15" s="16"/>
      <c r="BJ15" s="16"/>
      <c r="BK15" s="23">
        <f t="shared" si="29"/>
        <v>0</v>
      </c>
      <c r="BL15" s="24" t="e">
        <f t="shared" si="30"/>
        <v>#DIV/0!</v>
      </c>
      <c r="BM15" s="37">
        <f>BA15+BE15+BI15</f>
        <v>0</v>
      </c>
      <c r="BN15" s="13">
        <f>BB15++BF15++BJ15</f>
        <v>0</v>
      </c>
      <c r="BO15" s="16">
        <v>4.9000000000000004</v>
      </c>
      <c r="BP15" s="32">
        <f t="shared" si="33"/>
        <v>-4.9000000000000004</v>
      </c>
      <c r="BQ15" s="33">
        <f t="shared" si="34"/>
        <v>-100</v>
      </c>
      <c r="BR15" s="37">
        <f t="shared" si="43"/>
        <v>0</v>
      </c>
      <c r="BS15" s="13">
        <f t="shared" si="43"/>
        <v>0</v>
      </c>
      <c r="BT15" s="17">
        <f t="shared" si="35"/>
        <v>-2682.2599999999998</v>
      </c>
      <c r="BU15" s="32">
        <f t="shared" si="36"/>
        <v>2682.2599999999998</v>
      </c>
      <c r="BV15" s="33">
        <f t="shared" si="37"/>
        <v>-100</v>
      </c>
    </row>
    <row r="16" spans="1:74" s="146" customFormat="1" ht="35.25" customHeight="1" thickBot="1" x14ac:dyDescent="0.25">
      <c r="A16" s="138" t="s">
        <v>25</v>
      </c>
      <c r="B16" s="139">
        <f>SUM(B6:B15)</f>
        <v>3915</v>
      </c>
      <c r="C16" s="139">
        <f>SUM(C6:C15)</f>
        <v>3088</v>
      </c>
      <c r="D16" s="139">
        <f t="shared" si="0"/>
        <v>-827</v>
      </c>
      <c r="E16" s="140">
        <f t="shared" si="1"/>
        <v>-21.123882503192849</v>
      </c>
      <c r="F16" s="139">
        <f>SUM(F6:F15)</f>
        <v>3401</v>
      </c>
      <c r="G16" s="139">
        <f>SUM(G6:G15)</f>
        <v>3041</v>
      </c>
      <c r="H16" s="139">
        <f t="shared" si="2"/>
        <v>-360</v>
      </c>
      <c r="I16" s="140">
        <f t="shared" si="3"/>
        <v>-10.585122022934435</v>
      </c>
      <c r="J16" s="139">
        <f>SUM(J6:J15)</f>
        <v>3449</v>
      </c>
      <c r="K16" s="139">
        <f>SUM(K6:K15)</f>
        <v>3309</v>
      </c>
      <c r="L16" s="139">
        <f t="shared" si="4"/>
        <v>-140</v>
      </c>
      <c r="M16" s="140">
        <f t="shared" si="5"/>
        <v>-4.0591475790084042</v>
      </c>
      <c r="N16" s="139">
        <f>SUM(N6:N15)</f>
        <v>10765</v>
      </c>
      <c r="O16" s="139">
        <f>SUM(O6:O15)</f>
        <v>9438</v>
      </c>
      <c r="P16" s="141">
        <v>11312</v>
      </c>
      <c r="Q16" s="142">
        <f t="shared" si="8"/>
        <v>-1874</v>
      </c>
      <c r="R16" s="143">
        <f t="shared" si="9"/>
        <v>-16.566478076379067</v>
      </c>
      <c r="S16" s="139">
        <f>SUM(S6:S15)</f>
        <v>3352</v>
      </c>
      <c r="T16" s="139">
        <f>SUM(T6:T15)</f>
        <v>0</v>
      </c>
      <c r="U16" s="139">
        <f t="shared" si="10"/>
        <v>-3352</v>
      </c>
      <c r="V16" s="140">
        <f t="shared" si="11"/>
        <v>-100</v>
      </c>
      <c r="W16" s="139">
        <f>SUM(W6:W15)</f>
        <v>1118</v>
      </c>
      <c r="X16" s="139">
        <f>SUM(X6:X15)</f>
        <v>0</v>
      </c>
      <c r="Y16" s="139">
        <f t="shared" si="12"/>
        <v>-1118</v>
      </c>
      <c r="Z16" s="140">
        <f t="shared" si="13"/>
        <v>-100</v>
      </c>
      <c r="AA16" s="139">
        <f>SUM(AA6:AA15)</f>
        <v>115</v>
      </c>
      <c r="AB16" s="139">
        <f>SUM(AB6:AB15)</f>
        <v>0</v>
      </c>
      <c r="AC16" s="139">
        <f t="shared" si="14"/>
        <v>-115</v>
      </c>
      <c r="AD16" s="140">
        <f t="shared" si="38"/>
        <v>-100</v>
      </c>
      <c r="AE16" s="139">
        <f>SUM(AE6:AE15)</f>
        <v>4585</v>
      </c>
      <c r="AF16" s="139">
        <f>SUM(AF6:AF15)</f>
        <v>0</v>
      </c>
      <c r="AG16" s="139">
        <f>SUM(AG6:AG8)</f>
        <v>3898</v>
      </c>
      <c r="AH16" s="139">
        <f>SUM(AF16-AG16)</f>
        <v>-3898</v>
      </c>
      <c r="AI16" s="140">
        <f>(AF16/AG16-1)*100</f>
        <v>-100</v>
      </c>
      <c r="AJ16" s="139">
        <f>SUM(AJ6:AJ15)</f>
        <v>0</v>
      </c>
      <c r="AK16" s="139">
        <f>SUM(AK6:AK15)</f>
        <v>0</v>
      </c>
      <c r="AL16" s="139">
        <f t="shared" si="19"/>
        <v>0</v>
      </c>
      <c r="AM16" s="140">
        <v>0</v>
      </c>
      <c r="AN16" s="139">
        <f>SUM(AN6:AN15)</f>
        <v>0</v>
      </c>
      <c r="AO16" s="139">
        <f>SUM(AO6:AO15)</f>
        <v>0</v>
      </c>
      <c r="AP16" s="139">
        <f t="shared" si="20"/>
        <v>0</v>
      </c>
      <c r="AQ16" s="140">
        <v>0</v>
      </c>
      <c r="AR16" s="139">
        <f>SUM(AR6:AR15)</f>
        <v>0</v>
      </c>
      <c r="AS16" s="139">
        <v>0</v>
      </c>
      <c r="AT16" s="139">
        <f t="shared" si="21"/>
        <v>0</v>
      </c>
      <c r="AU16" s="140">
        <v>0</v>
      </c>
      <c r="AV16" s="139">
        <f>SUM(AV6:AV15)</f>
        <v>0</v>
      </c>
      <c r="AW16" s="139">
        <f>SUM(AW6:AW15)</f>
        <v>0</v>
      </c>
      <c r="AX16" s="139">
        <v>0</v>
      </c>
      <c r="AY16" s="139">
        <f>SUM(AW16-AX16)</f>
        <v>0</v>
      </c>
      <c r="AZ16" s="140">
        <v>0</v>
      </c>
      <c r="BA16" s="139">
        <f>SUM(BA6:BA15)</f>
        <v>770</v>
      </c>
      <c r="BB16" s="139">
        <f>SUM(BB6:BB15)</f>
        <v>0</v>
      </c>
      <c r="BC16" s="139">
        <f t="shared" si="25"/>
        <v>-770</v>
      </c>
      <c r="BD16" s="140">
        <f t="shared" si="26"/>
        <v>-100</v>
      </c>
      <c r="BE16" s="140">
        <f>SUM(BE6:BE15)</f>
        <v>2102</v>
      </c>
      <c r="BF16" s="140">
        <f>SUM(BF6:BF15)</f>
        <v>0</v>
      </c>
      <c r="BG16" s="140">
        <f>SUM(BF16-BE16)</f>
        <v>-2102</v>
      </c>
      <c r="BH16" s="140">
        <f>(BF16/BE16-1)*100</f>
        <v>-100</v>
      </c>
      <c r="BI16" s="139">
        <f>SUM(BI6:BI15)</f>
        <v>3832</v>
      </c>
      <c r="BJ16" s="139">
        <f>SUM(BJ6:BJ15)</f>
        <v>0</v>
      </c>
      <c r="BK16" s="139">
        <f t="shared" si="29"/>
        <v>-3832</v>
      </c>
      <c r="BL16" s="140">
        <f t="shared" si="30"/>
        <v>-100</v>
      </c>
      <c r="BM16" s="139">
        <f>SUM(BM6:BM15)</f>
        <v>6704</v>
      </c>
      <c r="BN16" s="139">
        <f>SUM(BN6:BN15)</f>
        <v>0</v>
      </c>
      <c r="BO16" s="144">
        <f>SUM(BO6:BO15)</f>
        <v>12455.849999999999</v>
      </c>
      <c r="BP16" s="144">
        <f t="shared" si="33"/>
        <v>-12455.849999999999</v>
      </c>
      <c r="BQ16" s="140">
        <f t="shared" si="34"/>
        <v>-100</v>
      </c>
      <c r="BR16" s="139">
        <f>SUM(BR6:BR15)</f>
        <v>22054</v>
      </c>
      <c r="BS16" s="139">
        <f>SUM(BS6:BS15)</f>
        <v>9438</v>
      </c>
      <c r="BT16" s="145">
        <f t="shared" si="35"/>
        <v>27665.85</v>
      </c>
      <c r="BU16" s="139">
        <f t="shared" si="36"/>
        <v>-18227.849999999999</v>
      </c>
      <c r="BV16" s="140">
        <f t="shared" si="37"/>
        <v>-65.885740000759057</v>
      </c>
    </row>
    <row r="17" spans="1:74" ht="13.5" customHeight="1" thickBot="1" x14ac:dyDescent="0.25">
      <c r="A17" s="3" t="s">
        <v>104</v>
      </c>
      <c r="B17" s="15">
        <v>767</v>
      </c>
      <c r="C17" s="15">
        <v>376</v>
      </c>
      <c r="D17" s="100">
        <f t="shared" si="0"/>
        <v>-391</v>
      </c>
      <c r="E17" s="101">
        <f t="shared" si="1"/>
        <v>-50.977835723598439</v>
      </c>
      <c r="F17" s="15">
        <v>493</v>
      </c>
      <c r="G17" s="15">
        <v>483</v>
      </c>
      <c r="H17" s="100">
        <f t="shared" si="2"/>
        <v>-10</v>
      </c>
      <c r="I17" s="101">
        <f t="shared" si="3"/>
        <v>-2.0283975659229236</v>
      </c>
      <c r="J17" s="15">
        <v>606</v>
      </c>
      <c r="K17" s="15">
        <v>624</v>
      </c>
      <c r="L17" s="100">
        <f t="shared" si="4"/>
        <v>18</v>
      </c>
      <c r="M17" s="101">
        <f t="shared" si="5"/>
        <v>2.9702970297029729</v>
      </c>
      <c r="N17" s="149">
        <f t="shared" ref="N17:N27" si="44">B17+F17+J17</f>
        <v>1866</v>
      </c>
      <c r="O17" s="150">
        <f t="shared" ref="O17:O27" si="45">C17++G17++K17</f>
        <v>1483</v>
      </c>
      <c r="P17" s="117">
        <v>1675</v>
      </c>
      <c r="Q17" s="131">
        <f t="shared" si="8"/>
        <v>-192</v>
      </c>
      <c r="R17" s="132">
        <f t="shared" si="9"/>
        <v>-11.462686567164182</v>
      </c>
      <c r="S17" s="15">
        <v>510</v>
      </c>
      <c r="T17" s="15">
        <v>0</v>
      </c>
      <c r="U17" s="100">
        <f t="shared" si="10"/>
        <v>-510</v>
      </c>
      <c r="V17" s="101">
        <f t="shared" si="11"/>
        <v>-100</v>
      </c>
      <c r="W17" s="15">
        <v>265</v>
      </c>
      <c r="X17" s="15">
        <v>0</v>
      </c>
      <c r="Y17" s="100">
        <f t="shared" si="12"/>
        <v>-265</v>
      </c>
      <c r="Z17" s="101">
        <f t="shared" si="13"/>
        <v>-100</v>
      </c>
      <c r="AA17" s="15">
        <v>168</v>
      </c>
      <c r="AB17" s="15">
        <v>0</v>
      </c>
      <c r="AC17" s="100">
        <f t="shared" si="14"/>
        <v>-168</v>
      </c>
      <c r="AD17" s="12">
        <f t="shared" si="38"/>
        <v>-100</v>
      </c>
      <c r="AE17" s="149">
        <f t="shared" si="15"/>
        <v>943</v>
      </c>
      <c r="AF17" s="13">
        <f t="shared" si="16"/>
        <v>0</v>
      </c>
      <c r="AG17" s="15">
        <v>847</v>
      </c>
      <c r="AH17" s="131">
        <f t="shared" ref="AH17:AH25" si="46">SUM(AF17-AG17)</f>
        <v>-847</v>
      </c>
      <c r="AI17" s="132">
        <f t="shared" ref="AI17:AI25" si="47">(AF17/AG17-1)*100</f>
        <v>-100</v>
      </c>
      <c r="AJ17" s="15">
        <v>0</v>
      </c>
      <c r="AK17" s="15">
        <v>0</v>
      </c>
      <c r="AL17" s="100">
        <f t="shared" si="19"/>
        <v>0</v>
      </c>
      <c r="AM17" s="101" t="e">
        <f t="shared" si="39"/>
        <v>#DIV/0!</v>
      </c>
      <c r="AN17" s="15">
        <v>0</v>
      </c>
      <c r="AO17" s="15">
        <v>0</v>
      </c>
      <c r="AP17" s="100">
        <f t="shared" ref="AP17:AP29" si="48">SUM(AO17-AN17)</f>
        <v>0</v>
      </c>
      <c r="AQ17" s="101" t="e">
        <f t="shared" ref="AQ17:AQ18" si="49">(AO17/AN17-1)*100</f>
        <v>#DIV/0!</v>
      </c>
      <c r="AR17" s="15">
        <v>0</v>
      </c>
      <c r="AS17" s="15">
        <v>0</v>
      </c>
      <c r="AT17" s="100">
        <f t="shared" si="21"/>
        <v>0</v>
      </c>
      <c r="AU17" s="101" t="e">
        <f t="shared" si="41"/>
        <v>#DIV/0!</v>
      </c>
      <c r="AV17" s="37">
        <f t="shared" si="22"/>
        <v>0</v>
      </c>
      <c r="AW17" s="13">
        <f t="shared" si="23"/>
        <v>0</v>
      </c>
      <c r="AX17" s="15">
        <v>166</v>
      </c>
      <c r="AY17" s="131">
        <f t="shared" ref="AY17:AY25" si="50">SUM(AW17-AX17)</f>
        <v>-166</v>
      </c>
      <c r="AZ17" s="132">
        <f t="shared" ref="AZ17:AZ25" si="51">(AW17/AX17-1)*100</f>
        <v>-100</v>
      </c>
      <c r="BA17" s="15">
        <v>566</v>
      </c>
      <c r="BB17" s="15">
        <v>0</v>
      </c>
      <c r="BC17" s="100">
        <f t="shared" si="25"/>
        <v>-566</v>
      </c>
      <c r="BD17" s="101">
        <f t="shared" si="26"/>
        <v>-100</v>
      </c>
      <c r="BE17" s="15">
        <v>395</v>
      </c>
      <c r="BF17" s="15">
        <v>0</v>
      </c>
      <c r="BG17" s="100">
        <f t="shared" ref="BG17:BG25" si="52">SUM(BF17-BE17)</f>
        <v>-395</v>
      </c>
      <c r="BH17" s="101">
        <f t="shared" ref="BH17:BH25" si="53">(BF17/BE17-1)*100</f>
        <v>-100</v>
      </c>
      <c r="BI17" s="15">
        <v>671</v>
      </c>
      <c r="BJ17" s="15">
        <v>0</v>
      </c>
      <c r="BK17" s="100">
        <f t="shared" si="29"/>
        <v>-671</v>
      </c>
      <c r="BL17" s="101">
        <f t="shared" si="30"/>
        <v>-100</v>
      </c>
      <c r="BM17" s="149">
        <f t="shared" ref="BM17:BM29" si="54">BA17+BE17+BI17</f>
        <v>1632</v>
      </c>
      <c r="BN17" s="13">
        <f t="shared" ref="BN17:BN29" si="55">BB17++BF17++BJ17</f>
        <v>0</v>
      </c>
      <c r="BO17" s="15">
        <v>4510</v>
      </c>
      <c r="BP17" s="131">
        <f t="shared" ref="BP17:BP25" si="56">SUM(BN17-BO17)</f>
        <v>-4510</v>
      </c>
      <c r="BQ17" s="132">
        <f t="shared" si="34"/>
        <v>-100</v>
      </c>
      <c r="BR17" s="149">
        <f t="shared" ref="BR17:BT25" si="57">N17+AE17+AV17+BM17</f>
        <v>4441</v>
      </c>
      <c r="BS17" s="13">
        <f t="shared" si="57"/>
        <v>1483</v>
      </c>
      <c r="BT17" s="17">
        <f t="shared" si="57"/>
        <v>7198</v>
      </c>
      <c r="BU17" s="131">
        <f t="shared" si="36"/>
        <v>-5715</v>
      </c>
      <c r="BV17" s="132">
        <f t="shared" si="37"/>
        <v>-79.397054737427069</v>
      </c>
    </row>
    <row r="18" spans="1:74" ht="13.5" customHeight="1" thickBot="1" x14ac:dyDescent="0.25">
      <c r="A18" s="3" t="s">
        <v>105</v>
      </c>
      <c r="B18" s="15">
        <v>359</v>
      </c>
      <c r="C18" s="15">
        <v>771</v>
      </c>
      <c r="D18" s="39">
        <f t="shared" si="0"/>
        <v>412</v>
      </c>
      <c r="E18" s="40">
        <f t="shared" si="1"/>
        <v>114.76323119777159</v>
      </c>
      <c r="F18" s="15">
        <v>384</v>
      </c>
      <c r="G18" s="15">
        <v>745</v>
      </c>
      <c r="H18" s="39">
        <f t="shared" si="2"/>
        <v>361</v>
      </c>
      <c r="I18" s="40">
        <f t="shared" si="3"/>
        <v>94.010416666666671</v>
      </c>
      <c r="J18" s="15">
        <v>503</v>
      </c>
      <c r="K18" s="15">
        <v>412</v>
      </c>
      <c r="L18" s="100">
        <f t="shared" si="4"/>
        <v>-91</v>
      </c>
      <c r="M18" s="101">
        <f t="shared" si="5"/>
        <v>-18.091451292246518</v>
      </c>
      <c r="N18" s="149">
        <f t="shared" si="44"/>
        <v>1246</v>
      </c>
      <c r="O18" s="150">
        <f t="shared" si="45"/>
        <v>1928</v>
      </c>
      <c r="P18" s="151">
        <v>1587</v>
      </c>
      <c r="Q18" s="161">
        <f t="shared" si="8"/>
        <v>341</v>
      </c>
      <c r="R18" s="164">
        <f t="shared" si="9"/>
        <v>21.487082545683677</v>
      </c>
      <c r="S18" s="15">
        <v>451</v>
      </c>
      <c r="T18" s="15">
        <v>0</v>
      </c>
      <c r="U18" s="100">
        <f t="shared" si="10"/>
        <v>-451</v>
      </c>
      <c r="V18" s="101">
        <f t="shared" si="11"/>
        <v>-100</v>
      </c>
      <c r="W18" s="15">
        <v>250</v>
      </c>
      <c r="X18" s="15">
        <v>0</v>
      </c>
      <c r="Y18" s="100">
        <f t="shared" si="12"/>
        <v>-250</v>
      </c>
      <c r="Z18" s="101">
        <f t="shared" si="13"/>
        <v>-100</v>
      </c>
      <c r="AA18" s="15">
        <v>0</v>
      </c>
      <c r="AB18" s="15">
        <v>0</v>
      </c>
      <c r="AC18" s="100">
        <f t="shared" si="14"/>
        <v>0</v>
      </c>
      <c r="AD18" s="12" t="e">
        <f t="shared" si="38"/>
        <v>#DIV/0!</v>
      </c>
      <c r="AE18" s="149">
        <f t="shared" si="15"/>
        <v>701</v>
      </c>
      <c r="AF18" s="13">
        <f t="shared" si="16"/>
        <v>0</v>
      </c>
      <c r="AG18" s="15">
        <v>720</v>
      </c>
      <c r="AH18" s="131">
        <f t="shared" si="46"/>
        <v>-720</v>
      </c>
      <c r="AI18" s="132">
        <f t="shared" si="47"/>
        <v>-100</v>
      </c>
      <c r="AJ18" s="15">
        <v>0</v>
      </c>
      <c r="AK18" s="15">
        <v>0</v>
      </c>
      <c r="AL18" s="100">
        <f t="shared" si="19"/>
        <v>0</v>
      </c>
      <c r="AM18" s="101" t="e">
        <f t="shared" si="39"/>
        <v>#DIV/0!</v>
      </c>
      <c r="AN18" s="15">
        <v>0</v>
      </c>
      <c r="AO18" s="15">
        <v>0</v>
      </c>
      <c r="AP18" s="100">
        <f t="shared" si="48"/>
        <v>0</v>
      </c>
      <c r="AQ18" s="101" t="e">
        <f t="shared" si="49"/>
        <v>#DIV/0!</v>
      </c>
      <c r="AR18" s="15">
        <v>0</v>
      </c>
      <c r="AS18" s="15">
        <v>0</v>
      </c>
      <c r="AT18" s="100">
        <f t="shared" si="21"/>
        <v>0</v>
      </c>
      <c r="AU18" s="101" t="e">
        <f t="shared" si="41"/>
        <v>#DIV/0!</v>
      </c>
      <c r="AV18" s="37">
        <f t="shared" si="22"/>
        <v>0</v>
      </c>
      <c r="AW18" s="13">
        <f t="shared" si="23"/>
        <v>0</v>
      </c>
      <c r="AX18" s="15">
        <v>253</v>
      </c>
      <c r="AY18" s="131">
        <f t="shared" si="50"/>
        <v>-253</v>
      </c>
      <c r="AZ18" s="132">
        <f t="shared" si="51"/>
        <v>-100</v>
      </c>
      <c r="BA18" s="15">
        <v>916</v>
      </c>
      <c r="BB18" s="15">
        <v>0</v>
      </c>
      <c r="BC18" s="100">
        <f t="shared" si="25"/>
        <v>-916</v>
      </c>
      <c r="BD18" s="101">
        <f t="shared" si="26"/>
        <v>-100</v>
      </c>
      <c r="BE18" s="15">
        <v>295</v>
      </c>
      <c r="BF18" s="15">
        <v>0</v>
      </c>
      <c r="BG18" s="100">
        <f t="shared" si="52"/>
        <v>-295</v>
      </c>
      <c r="BH18" s="101">
        <f t="shared" si="53"/>
        <v>-100</v>
      </c>
      <c r="BI18" s="15">
        <v>642</v>
      </c>
      <c r="BJ18" s="15">
        <v>0</v>
      </c>
      <c r="BK18" s="100">
        <f t="shared" si="29"/>
        <v>-642</v>
      </c>
      <c r="BL18" s="101">
        <f t="shared" si="30"/>
        <v>-100</v>
      </c>
      <c r="BM18" s="149">
        <f t="shared" si="54"/>
        <v>1853</v>
      </c>
      <c r="BN18" s="13">
        <f t="shared" si="55"/>
        <v>0</v>
      </c>
      <c r="BO18" s="15">
        <v>4510</v>
      </c>
      <c r="BP18" s="131">
        <f t="shared" si="56"/>
        <v>-4510</v>
      </c>
      <c r="BQ18" s="132">
        <f t="shared" si="34"/>
        <v>-100</v>
      </c>
      <c r="BR18" s="149">
        <f t="shared" si="57"/>
        <v>3800</v>
      </c>
      <c r="BS18" s="13">
        <f t="shared" si="57"/>
        <v>1928</v>
      </c>
      <c r="BT18" s="17">
        <f t="shared" si="57"/>
        <v>7070</v>
      </c>
      <c r="BU18" s="131">
        <f t="shared" si="36"/>
        <v>-5142</v>
      </c>
      <c r="BV18" s="132">
        <f t="shared" si="37"/>
        <v>-72.729844413012728</v>
      </c>
    </row>
    <row r="19" spans="1:74" ht="13.5" hidden="1" customHeight="1" thickBot="1" x14ac:dyDescent="0.25">
      <c r="A19" s="2"/>
      <c r="B19" s="15"/>
      <c r="C19" s="15"/>
      <c r="D19" s="100">
        <f t="shared" si="0"/>
        <v>0</v>
      </c>
      <c r="E19" s="101" t="e">
        <f t="shared" si="1"/>
        <v>#DIV/0!</v>
      </c>
      <c r="F19" s="15"/>
      <c r="G19" s="15"/>
      <c r="H19" s="100">
        <f t="shared" si="2"/>
        <v>0</v>
      </c>
      <c r="I19" s="101" t="e">
        <f t="shared" si="3"/>
        <v>#DIV/0!</v>
      </c>
      <c r="J19" s="15"/>
      <c r="K19" s="15"/>
      <c r="L19" s="100">
        <f t="shared" si="4"/>
        <v>0</v>
      </c>
      <c r="M19" s="101" t="e">
        <f t="shared" si="5"/>
        <v>#DIV/0!</v>
      </c>
      <c r="N19" s="73">
        <f t="shared" si="44"/>
        <v>0</v>
      </c>
      <c r="O19" s="74">
        <f t="shared" si="45"/>
        <v>0</v>
      </c>
      <c r="P19" s="75">
        <v>-4880</v>
      </c>
      <c r="Q19" s="25">
        <f t="shared" si="8"/>
        <v>4880</v>
      </c>
      <c r="R19" s="26">
        <f t="shared" si="9"/>
        <v>-100</v>
      </c>
      <c r="S19" s="15"/>
      <c r="T19" s="15"/>
      <c r="U19" s="100">
        <f t="shared" si="10"/>
        <v>0</v>
      </c>
      <c r="V19" s="101" t="e">
        <f t="shared" si="11"/>
        <v>#DIV/0!</v>
      </c>
      <c r="W19" s="15"/>
      <c r="X19" s="15"/>
      <c r="Y19" s="27">
        <f t="shared" si="12"/>
        <v>0</v>
      </c>
      <c r="Z19" s="28" t="e">
        <f t="shared" si="13"/>
        <v>#DIV/0!</v>
      </c>
      <c r="AA19" s="15"/>
      <c r="AB19" s="15"/>
      <c r="AC19" s="22">
        <f t="shared" si="14"/>
        <v>0</v>
      </c>
      <c r="AD19" s="12" t="e">
        <f t="shared" si="38"/>
        <v>#DIV/0!</v>
      </c>
      <c r="AE19" s="37">
        <f t="shared" si="15"/>
        <v>0</v>
      </c>
      <c r="AF19" s="13">
        <f t="shared" si="16"/>
        <v>0</v>
      </c>
      <c r="AG19" s="15">
        <v>200</v>
      </c>
      <c r="AH19" s="32">
        <f t="shared" si="46"/>
        <v>-200</v>
      </c>
      <c r="AI19" s="33">
        <f t="shared" si="47"/>
        <v>-100</v>
      </c>
      <c r="AJ19" s="15"/>
      <c r="AK19" s="15"/>
      <c r="AL19" s="22">
        <f t="shared" si="19"/>
        <v>0</v>
      </c>
      <c r="AM19" s="12">
        <v>100</v>
      </c>
      <c r="AN19" s="15"/>
      <c r="AO19" s="15"/>
      <c r="AP19" s="22">
        <f t="shared" si="48"/>
        <v>0</v>
      </c>
      <c r="AQ19" s="12">
        <v>100</v>
      </c>
      <c r="AR19" s="15"/>
      <c r="AS19" s="15"/>
      <c r="AT19" s="22">
        <f t="shared" si="21"/>
        <v>0</v>
      </c>
      <c r="AU19" s="12" t="e">
        <f t="shared" si="41"/>
        <v>#DIV/0!</v>
      </c>
      <c r="AV19" s="37">
        <f t="shared" si="22"/>
        <v>0</v>
      </c>
      <c r="AW19" s="13">
        <f t="shared" si="23"/>
        <v>0</v>
      </c>
      <c r="AX19" s="15">
        <v>1.76</v>
      </c>
      <c r="AY19" s="32">
        <f t="shared" si="50"/>
        <v>-1.76</v>
      </c>
      <c r="AZ19" s="33">
        <f t="shared" si="51"/>
        <v>-100</v>
      </c>
      <c r="BA19" s="15"/>
      <c r="BB19" s="15"/>
      <c r="BC19" s="22">
        <f t="shared" si="25"/>
        <v>0</v>
      </c>
      <c r="BD19" s="12" t="e">
        <f t="shared" si="26"/>
        <v>#DIV/0!</v>
      </c>
      <c r="BE19" s="15"/>
      <c r="BF19" s="15"/>
      <c r="BG19" s="22">
        <f t="shared" si="52"/>
        <v>0</v>
      </c>
      <c r="BH19" s="12" t="e">
        <f t="shared" si="53"/>
        <v>#DIV/0!</v>
      </c>
      <c r="BI19" s="15"/>
      <c r="BJ19" s="15"/>
      <c r="BK19" s="22">
        <f t="shared" si="29"/>
        <v>0</v>
      </c>
      <c r="BL19" s="12" t="e">
        <f t="shared" si="30"/>
        <v>#DIV/0!</v>
      </c>
      <c r="BM19" s="37">
        <f t="shared" si="54"/>
        <v>0</v>
      </c>
      <c r="BN19" s="13">
        <f t="shared" si="55"/>
        <v>0</v>
      </c>
      <c r="BO19" s="15">
        <v>2.94</v>
      </c>
      <c r="BP19" s="32">
        <f t="shared" si="56"/>
        <v>-2.94</v>
      </c>
      <c r="BQ19" s="33">
        <f t="shared" si="34"/>
        <v>-100</v>
      </c>
      <c r="BR19" s="37">
        <f t="shared" si="57"/>
        <v>0</v>
      </c>
      <c r="BS19" s="13">
        <f t="shared" si="57"/>
        <v>0</v>
      </c>
      <c r="BT19" s="17">
        <f t="shared" si="57"/>
        <v>-4675.3</v>
      </c>
      <c r="BU19" s="32">
        <f t="shared" si="36"/>
        <v>4675.3</v>
      </c>
      <c r="BV19" s="33">
        <f t="shared" si="37"/>
        <v>-100</v>
      </c>
    </row>
    <row r="20" spans="1:74" ht="13.5" hidden="1" customHeight="1" x14ac:dyDescent="0.2">
      <c r="A20" s="2"/>
      <c r="B20" s="15"/>
      <c r="C20" s="15"/>
      <c r="D20" s="100">
        <f t="shared" si="0"/>
        <v>0</v>
      </c>
      <c r="E20" s="101" t="e">
        <f t="shared" si="1"/>
        <v>#DIV/0!</v>
      </c>
      <c r="F20" s="15"/>
      <c r="G20" s="15"/>
      <c r="H20" s="100">
        <f t="shared" si="2"/>
        <v>0</v>
      </c>
      <c r="I20" s="101" t="e">
        <f t="shared" si="3"/>
        <v>#DIV/0!</v>
      </c>
      <c r="J20" s="15"/>
      <c r="K20" s="15"/>
      <c r="L20" s="100">
        <f t="shared" si="4"/>
        <v>0</v>
      </c>
      <c r="M20" s="101" t="e">
        <f t="shared" si="5"/>
        <v>#DIV/0!</v>
      </c>
      <c r="N20" s="73">
        <f t="shared" si="44"/>
        <v>0</v>
      </c>
      <c r="O20" s="74">
        <f t="shared" si="45"/>
        <v>0</v>
      </c>
      <c r="P20" s="72">
        <v>-5050</v>
      </c>
      <c r="Q20" s="25">
        <f t="shared" si="8"/>
        <v>5050</v>
      </c>
      <c r="R20" s="26">
        <f t="shared" si="9"/>
        <v>-100</v>
      </c>
      <c r="S20" s="15"/>
      <c r="T20" s="15"/>
      <c r="U20" s="100">
        <f t="shared" si="10"/>
        <v>0</v>
      </c>
      <c r="V20" s="101" t="e">
        <f t="shared" si="11"/>
        <v>#DIV/0!</v>
      </c>
      <c r="W20" s="15"/>
      <c r="X20" s="15"/>
      <c r="Y20" s="27">
        <f t="shared" si="12"/>
        <v>0</v>
      </c>
      <c r="Z20" s="28" t="e">
        <f t="shared" si="13"/>
        <v>#DIV/0!</v>
      </c>
      <c r="AA20" s="15"/>
      <c r="AB20" s="15"/>
      <c r="AC20" s="22">
        <f t="shared" si="14"/>
        <v>0</v>
      </c>
      <c r="AD20" s="12" t="e">
        <f t="shared" si="38"/>
        <v>#DIV/0!</v>
      </c>
      <c r="AE20" s="37">
        <f t="shared" si="15"/>
        <v>0</v>
      </c>
      <c r="AF20" s="13">
        <f t="shared" si="16"/>
        <v>0</v>
      </c>
      <c r="AG20" s="15">
        <v>390</v>
      </c>
      <c r="AH20" s="32">
        <f t="shared" si="46"/>
        <v>-390</v>
      </c>
      <c r="AI20" s="33">
        <f t="shared" si="47"/>
        <v>-100</v>
      </c>
      <c r="AJ20" s="15"/>
      <c r="AK20" s="15"/>
      <c r="AL20" s="22">
        <f t="shared" si="19"/>
        <v>0</v>
      </c>
      <c r="AM20" s="12" t="e">
        <f t="shared" ref="AM20:AM29" si="58">(AK20/AJ20-1)*100</f>
        <v>#DIV/0!</v>
      </c>
      <c r="AN20" s="15"/>
      <c r="AO20" s="15"/>
      <c r="AP20" s="22">
        <f t="shared" si="48"/>
        <v>0</v>
      </c>
      <c r="AQ20" s="12" t="e">
        <f t="shared" ref="AQ20:AQ29" si="59">(AO20/AN20-1)*100</f>
        <v>#DIV/0!</v>
      </c>
      <c r="AR20" s="15"/>
      <c r="AS20" s="15"/>
      <c r="AT20" s="22">
        <f t="shared" si="21"/>
        <v>0</v>
      </c>
      <c r="AU20" s="12" t="e">
        <f t="shared" si="41"/>
        <v>#DIV/0!</v>
      </c>
      <c r="AV20" s="37">
        <f t="shared" si="22"/>
        <v>0</v>
      </c>
      <c r="AW20" s="13">
        <f t="shared" si="23"/>
        <v>0</v>
      </c>
      <c r="AX20" s="15">
        <v>2.06</v>
      </c>
      <c r="AY20" s="32">
        <f t="shared" si="50"/>
        <v>-2.06</v>
      </c>
      <c r="AZ20" s="33">
        <f t="shared" si="51"/>
        <v>-100</v>
      </c>
      <c r="BA20" s="15"/>
      <c r="BB20" s="15"/>
      <c r="BC20" s="22">
        <f t="shared" si="25"/>
        <v>0</v>
      </c>
      <c r="BD20" s="12" t="e">
        <f t="shared" si="26"/>
        <v>#DIV/0!</v>
      </c>
      <c r="BE20" s="15"/>
      <c r="BF20" s="15"/>
      <c r="BG20" s="22">
        <f t="shared" si="52"/>
        <v>0</v>
      </c>
      <c r="BH20" s="12" t="e">
        <f t="shared" si="53"/>
        <v>#DIV/0!</v>
      </c>
      <c r="BI20" s="15"/>
      <c r="BJ20" s="15"/>
      <c r="BK20" s="22">
        <f t="shared" si="29"/>
        <v>0</v>
      </c>
      <c r="BL20" s="12" t="e">
        <f t="shared" si="30"/>
        <v>#DIV/0!</v>
      </c>
      <c r="BM20" s="37">
        <f t="shared" si="54"/>
        <v>0</v>
      </c>
      <c r="BN20" s="13">
        <f t="shared" si="55"/>
        <v>0</v>
      </c>
      <c r="BO20" s="15">
        <v>3.92</v>
      </c>
      <c r="BP20" s="32">
        <f t="shared" si="56"/>
        <v>-3.92</v>
      </c>
      <c r="BQ20" s="33">
        <f t="shared" si="34"/>
        <v>-100</v>
      </c>
      <c r="BR20" s="37">
        <f t="shared" si="57"/>
        <v>0</v>
      </c>
      <c r="BS20" s="13">
        <f t="shared" si="57"/>
        <v>0</v>
      </c>
      <c r="BT20" s="17">
        <f t="shared" si="57"/>
        <v>-4654.0199999999995</v>
      </c>
      <c r="BU20" s="32">
        <f t="shared" si="36"/>
        <v>4654.0199999999995</v>
      </c>
      <c r="BV20" s="33">
        <f t="shared" si="37"/>
        <v>-100</v>
      </c>
    </row>
    <row r="21" spans="1:74" ht="13.5" hidden="1" customHeight="1" thickBot="1" x14ac:dyDescent="0.25">
      <c r="A21" s="3"/>
      <c r="B21" s="15"/>
      <c r="C21" s="15"/>
      <c r="D21" s="100">
        <f t="shared" si="0"/>
        <v>0</v>
      </c>
      <c r="E21" s="101" t="e">
        <f t="shared" si="1"/>
        <v>#DIV/0!</v>
      </c>
      <c r="F21" s="15"/>
      <c r="G21" s="15"/>
      <c r="H21" s="100">
        <f t="shared" si="2"/>
        <v>0</v>
      </c>
      <c r="I21" s="101" t="e">
        <f t="shared" si="3"/>
        <v>#DIV/0!</v>
      </c>
      <c r="J21" s="15"/>
      <c r="K21" s="15"/>
      <c r="L21" s="100">
        <f t="shared" si="4"/>
        <v>0</v>
      </c>
      <c r="M21" s="101" t="e">
        <f t="shared" si="5"/>
        <v>#DIV/0!</v>
      </c>
      <c r="N21" s="73">
        <f t="shared" si="44"/>
        <v>0</v>
      </c>
      <c r="O21" s="74">
        <f t="shared" si="45"/>
        <v>0</v>
      </c>
      <c r="P21" s="75">
        <v>-5220</v>
      </c>
      <c r="Q21" s="25">
        <f t="shared" si="8"/>
        <v>5220</v>
      </c>
      <c r="R21" s="26">
        <f t="shared" si="9"/>
        <v>-100</v>
      </c>
      <c r="S21" s="15"/>
      <c r="T21" s="15"/>
      <c r="U21" s="100">
        <f t="shared" si="10"/>
        <v>0</v>
      </c>
      <c r="V21" s="101" t="e">
        <f t="shared" si="11"/>
        <v>#DIV/0!</v>
      </c>
      <c r="W21" s="15"/>
      <c r="X21" s="15"/>
      <c r="Y21" s="27">
        <f t="shared" si="12"/>
        <v>0</v>
      </c>
      <c r="Z21" s="28" t="e">
        <f t="shared" si="13"/>
        <v>#DIV/0!</v>
      </c>
      <c r="AA21" s="15"/>
      <c r="AB21" s="15"/>
      <c r="AC21" s="22">
        <f t="shared" si="14"/>
        <v>0</v>
      </c>
      <c r="AD21" s="12" t="e">
        <f t="shared" si="38"/>
        <v>#DIV/0!</v>
      </c>
      <c r="AE21" s="37">
        <f t="shared" si="15"/>
        <v>0</v>
      </c>
      <c r="AF21" s="13">
        <f t="shared" si="16"/>
        <v>0</v>
      </c>
      <c r="AG21" s="15">
        <v>60</v>
      </c>
      <c r="AH21" s="32">
        <f t="shared" si="46"/>
        <v>-60</v>
      </c>
      <c r="AI21" s="33">
        <f t="shared" si="47"/>
        <v>-100</v>
      </c>
      <c r="AJ21" s="15"/>
      <c r="AK21" s="15"/>
      <c r="AL21" s="22">
        <f t="shared" si="19"/>
        <v>0</v>
      </c>
      <c r="AM21" s="12" t="e">
        <f t="shared" si="58"/>
        <v>#DIV/0!</v>
      </c>
      <c r="AN21" s="15"/>
      <c r="AO21" s="15"/>
      <c r="AP21" s="22">
        <f t="shared" si="48"/>
        <v>0</v>
      </c>
      <c r="AQ21" s="12" t="e">
        <f t="shared" si="59"/>
        <v>#DIV/0!</v>
      </c>
      <c r="AR21" s="15"/>
      <c r="AS21" s="15"/>
      <c r="AT21" s="22">
        <f t="shared" si="21"/>
        <v>0</v>
      </c>
      <c r="AU21" s="12" t="e">
        <f t="shared" si="41"/>
        <v>#DIV/0!</v>
      </c>
      <c r="AV21" s="37">
        <f t="shared" si="22"/>
        <v>0</v>
      </c>
      <c r="AW21" s="13">
        <f t="shared" si="23"/>
        <v>0</v>
      </c>
      <c r="AX21" s="15">
        <v>2.5499999999999998</v>
      </c>
      <c r="AY21" s="32">
        <f t="shared" si="50"/>
        <v>-2.5499999999999998</v>
      </c>
      <c r="AZ21" s="33">
        <f t="shared" si="51"/>
        <v>-100</v>
      </c>
      <c r="BA21" s="15"/>
      <c r="BB21" s="15"/>
      <c r="BC21" s="22">
        <f t="shared" si="25"/>
        <v>0</v>
      </c>
      <c r="BD21" s="12" t="e">
        <f t="shared" si="26"/>
        <v>#DIV/0!</v>
      </c>
      <c r="BE21" s="15"/>
      <c r="BF21" s="15"/>
      <c r="BG21" s="22">
        <f t="shared" si="52"/>
        <v>0</v>
      </c>
      <c r="BH21" s="12" t="e">
        <f t="shared" si="53"/>
        <v>#DIV/0!</v>
      </c>
      <c r="BI21" s="15"/>
      <c r="BJ21" s="15"/>
      <c r="BK21" s="22">
        <f t="shared" si="29"/>
        <v>0</v>
      </c>
      <c r="BL21" s="12" t="e">
        <f t="shared" si="30"/>
        <v>#DIV/0!</v>
      </c>
      <c r="BM21" s="37">
        <f t="shared" si="54"/>
        <v>0</v>
      </c>
      <c r="BN21" s="13">
        <f t="shared" si="55"/>
        <v>0</v>
      </c>
      <c r="BO21" s="15">
        <v>2.94</v>
      </c>
      <c r="BP21" s="32">
        <f t="shared" si="56"/>
        <v>-2.94</v>
      </c>
      <c r="BQ21" s="33">
        <f t="shared" si="34"/>
        <v>-100</v>
      </c>
      <c r="BR21" s="37">
        <f t="shared" si="57"/>
        <v>0</v>
      </c>
      <c r="BS21" s="13">
        <f t="shared" si="57"/>
        <v>0</v>
      </c>
      <c r="BT21" s="17">
        <f t="shared" si="57"/>
        <v>-5154.51</v>
      </c>
      <c r="BU21" s="32">
        <f t="shared" si="36"/>
        <v>5154.51</v>
      </c>
      <c r="BV21" s="33">
        <f t="shared" si="37"/>
        <v>-100</v>
      </c>
    </row>
    <row r="22" spans="1:74" ht="13.5" hidden="1" customHeight="1" x14ac:dyDescent="0.2">
      <c r="A22" s="2"/>
      <c r="B22" s="15"/>
      <c r="C22" s="15"/>
      <c r="D22" s="100">
        <f t="shared" si="0"/>
        <v>0</v>
      </c>
      <c r="E22" s="101" t="e">
        <f t="shared" si="1"/>
        <v>#DIV/0!</v>
      </c>
      <c r="F22" s="15"/>
      <c r="G22" s="15"/>
      <c r="H22" s="100">
        <f t="shared" si="2"/>
        <v>0</v>
      </c>
      <c r="I22" s="101" t="e">
        <f t="shared" si="3"/>
        <v>#DIV/0!</v>
      </c>
      <c r="J22" s="15"/>
      <c r="K22" s="15"/>
      <c r="L22" s="100">
        <f t="shared" si="4"/>
        <v>0</v>
      </c>
      <c r="M22" s="101" t="e">
        <f t="shared" si="5"/>
        <v>#DIV/0!</v>
      </c>
      <c r="N22" s="73">
        <f t="shared" si="44"/>
        <v>0</v>
      </c>
      <c r="O22" s="74">
        <f t="shared" si="45"/>
        <v>0</v>
      </c>
      <c r="P22" s="72">
        <v>-5390</v>
      </c>
      <c r="Q22" s="25">
        <f t="shared" si="8"/>
        <v>5390</v>
      </c>
      <c r="R22" s="26">
        <f t="shared" si="9"/>
        <v>-100</v>
      </c>
      <c r="S22" s="15"/>
      <c r="T22" s="15"/>
      <c r="U22" s="100">
        <f t="shared" si="10"/>
        <v>0</v>
      </c>
      <c r="V22" s="101" t="e">
        <f t="shared" si="11"/>
        <v>#DIV/0!</v>
      </c>
      <c r="W22" s="15"/>
      <c r="X22" s="15"/>
      <c r="Y22" s="27">
        <f t="shared" si="12"/>
        <v>0</v>
      </c>
      <c r="Z22" s="28" t="e">
        <f t="shared" si="13"/>
        <v>#DIV/0!</v>
      </c>
      <c r="AA22" s="15"/>
      <c r="AB22" s="15"/>
      <c r="AC22" s="22">
        <f t="shared" si="14"/>
        <v>0</v>
      </c>
      <c r="AD22" s="12" t="e">
        <f t="shared" si="38"/>
        <v>#DIV/0!</v>
      </c>
      <c r="AE22" s="37">
        <f t="shared" si="15"/>
        <v>0</v>
      </c>
      <c r="AF22" s="13">
        <f t="shared" si="16"/>
        <v>0</v>
      </c>
      <c r="AG22" s="15">
        <v>250</v>
      </c>
      <c r="AH22" s="32">
        <f t="shared" si="46"/>
        <v>-250</v>
      </c>
      <c r="AI22" s="33">
        <f t="shared" si="47"/>
        <v>-100</v>
      </c>
      <c r="AJ22" s="15"/>
      <c r="AK22" s="15"/>
      <c r="AL22" s="22">
        <f t="shared" si="19"/>
        <v>0</v>
      </c>
      <c r="AM22" s="12" t="e">
        <f t="shared" si="58"/>
        <v>#DIV/0!</v>
      </c>
      <c r="AN22" s="15"/>
      <c r="AO22" s="15"/>
      <c r="AP22" s="22">
        <f t="shared" si="48"/>
        <v>0</v>
      </c>
      <c r="AQ22" s="12" t="e">
        <f t="shared" si="59"/>
        <v>#DIV/0!</v>
      </c>
      <c r="AR22" s="15"/>
      <c r="AS22" s="15"/>
      <c r="AT22" s="22">
        <f t="shared" si="21"/>
        <v>0</v>
      </c>
      <c r="AU22" s="12" t="e">
        <f t="shared" si="41"/>
        <v>#DIV/0!</v>
      </c>
      <c r="AV22" s="37">
        <f t="shared" si="22"/>
        <v>0</v>
      </c>
      <c r="AW22" s="13">
        <f t="shared" si="23"/>
        <v>0</v>
      </c>
      <c r="AX22" s="15">
        <v>7.55</v>
      </c>
      <c r="AY22" s="32">
        <f t="shared" si="50"/>
        <v>-7.55</v>
      </c>
      <c r="AZ22" s="33">
        <f t="shared" si="51"/>
        <v>-100</v>
      </c>
      <c r="BA22" s="15"/>
      <c r="BB22" s="15"/>
      <c r="BC22" s="22">
        <f t="shared" si="25"/>
        <v>0</v>
      </c>
      <c r="BD22" s="12" t="e">
        <f t="shared" si="26"/>
        <v>#DIV/0!</v>
      </c>
      <c r="BE22" s="15"/>
      <c r="BF22" s="15"/>
      <c r="BG22" s="22">
        <f t="shared" si="52"/>
        <v>0</v>
      </c>
      <c r="BH22" s="12" t="e">
        <f t="shared" si="53"/>
        <v>#DIV/0!</v>
      </c>
      <c r="BI22" s="15"/>
      <c r="BJ22" s="15"/>
      <c r="BK22" s="22">
        <f t="shared" si="29"/>
        <v>0</v>
      </c>
      <c r="BL22" s="12" t="e">
        <f t="shared" si="30"/>
        <v>#DIV/0!</v>
      </c>
      <c r="BM22" s="37">
        <f t="shared" si="54"/>
        <v>0</v>
      </c>
      <c r="BN22" s="13">
        <f t="shared" si="55"/>
        <v>0</v>
      </c>
      <c r="BO22" s="15">
        <v>6.86</v>
      </c>
      <c r="BP22" s="32">
        <f t="shared" si="56"/>
        <v>-6.86</v>
      </c>
      <c r="BQ22" s="33">
        <f t="shared" si="34"/>
        <v>-100</v>
      </c>
      <c r="BR22" s="37">
        <f t="shared" si="57"/>
        <v>0</v>
      </c>
      <c r="BS22" s="13">
        <f t="shared" si="57"/>
        <v>0</v>
      </c>
      <c r="BT22" s="17">
        <f t="shared" si="57"/>
        <v>-5125.59</v>
      </c>
      <c r="BU22" s="32">
        <f t="shared" si="36"/>
        <v>5125.59</v>
      </c>
      <c r="BV22" s="33">
        <f t="shared" si="37"/>
        <v>-100</v>
      </c>
    </row>
    <row r="23" spans="1:74" ht="13.5" hidden="1" customHeight="1" thickBot="1" x14ac:dyDescent="0.25">
      <c r="A23" s="2"/>
      <c r="B23" s="15"/>
      <c r="C23" s="15"/>
      <c r="D23" s="100">
        <f t="shared" si="0"/>
        <v>0</v>
      </c>
      <c r="E23" s="101" t="e">
        <f t="shared" si="1"/>
        <v>#DIV/0!</v>
      </c>
      <c r="F23" s="15"/>
      <c r="G23" s="15"/>
      <c r="H23" s="100">
        <f t="shared" si="2"/>
        <v>0</v>
      </c>
      <c r="I23" s="101" t="e">
        <f t="shared" si="3"/>
        <v>#DIV/0!</v>
      </c>
      <c r="J23" s="15"/>
      <c r="K23" s="15"/>
      <c r="L23" s="100">
        <f t="shared" si="4"/>
        <v>0</v>
      </c>
      <c r="M23" s="101" t="e">
        <f t="shared" si="5"/>
        <v>#DIV/0!</v>
      </c>
      <c r="N23" s="73">
        <f t="shared" si="44"/>
        <v>0</v>
      </c>
      <c r="O23" s="74">
        <f t="shared" si="45"/>
        <v>0</v>
      </c>
      <c r="P23" s="75">
        <v>-5560</v>
      </c>
      <c r="Q23" s="25">
        <f t="shared" si="8"/>
        <v>5560</v>
      </c>
      <c r="R23" s="26">
        <f t="shared" si="9"/>
        <v>-100</v>
      </c>
      <c r="S23" s="15"/>
      <c r="T23" s="15"/>
      <c r="U23" s="100">
        <f t="shared" si="10"/>
        <v>0</v>
      </c>
      <c r="V23" s="101" t="e">
        <f t="shared" si="11"/>
        <v>#DIV/0!</v>
      </c>
      <c r="W23" s="15"/>
      <c r="X23" s="15"/>
      <c r="Y23" s="27">
        <f t="shared" si="12"/>
        <v>0</v>
      </c>
      <c r="Z23" s="28" t="e">
        <f t="shared" si="13"/>
        <v>#DIV/0!</v>
      </c>
      <c r="AA23" s="15"/>
      <c r="AB23" s="15"/>
      <c r="AC23" s="22">
        <f t="shared" si="14"/>
        <v>0</v>
      </c>
      <c r="AD23" s="12" t="e">
        <f t="shared" si="38"/>
        <v>#DIV/0!</v>
      </c>
      <c r="AE23" s="37">
        <f t="shared" si="15"/>
        <v>0</v>
      </c>
      <c r="AF23" s="13">
        <f t="shared" si="16"/>
        <v>0</v>
      </c>
      <c r="AG23" s="15">
        <v>250</v>
      </c>
      <c r="AH23" s="32">
        <f t="shared" si="46"/>
        <v>-250</v>
      </c>
      <c r="AI23" s="33">
        <f t="shared" si="47"/>
        <v>-100</v>
      </c>
      <c r="AJ23" s="15"/>
      <c r="AK23" s="15"/>
      <c r="AL23" s="22">
        <f t="shared" si="19"/>
        <v>0</v>
      </c>
      <c r="AM23" s="12" t="e">
        <f t="shared" si="58"/>
        <v>#DIV/0!</v>
      </c>
      <c r="AN23" s="15"/>
      <c r="AO23" s="15"/>
      <c r="AP23" s="22">
        <f t="shared" si="48"/>
        <v>0</v>
      </c>
      <c r="AQ23" s="12" t="e">
        <f t="shared" si="59"/>
        <v>#DIV/0!</v>
      </c>
      <c r="AR23" s="15"/>
      <c r="AS23" s="15"/>
      <c r="AT23" s="22">
        <f t="shared" si="21"/>
        <v>0</v>
      </c>
      <c r="AU23" s="12" t="e">
        <f t="shared" si="41"/>
        <v>#DIV/0!</v>
      </c>
      <c r="AV23" s="37">
        <f t="shared" si="22"/>
        <v>0</v>
      </c>
      <c r="AW23" s="13">
        <f t="shared" si="23"/>
        <v>0</v>
      </c>
      <c r="AX23" s="15">
        <v>4.8</v>
      </c>
      <c r="AY23" s="32">
        <f t="shared" si="50"/>
        <v>-4.8</v>
      </c>
      <c r="AZ23" s="33">
        <f t="shared" si="51"/>
        <v>-100</v>
      </c>
      <c r="BA23" s="15"/>
      <c r="BB23" s="15"/>
      <c r="BC23" s="22">
        <f t="shared" si="25"/>
        <v>0</v>
      </c>
      <c r="BD23" s="12" t="e">
        <f t="shared" si="26"/>
        <v>#DIV/0!</v>
      </c>
      <c r="BE23" s="15"/>
      <c r="BF23" s="15"/>
      <c r="BG23" s="22">
        <f t="shared" si="52"/>
        <v>0</v>
      </c>
      <c r="BH23" s="12" t="e">
        <f t="shared" si="53"/>
        <v>#DIV/0!</v>
      </c>
      <c r="BI23" s="15"/>
      <c r="BJ23" s="15"/>
      <c r="BK23" s="22">
        <f t="shared" si="29"/>
        <v>0</v>
      </c>
      <c r="BL23" s="12" t="e">
        <f t="shared" si="30"/>
        <v>#DIV/0!</v>
      </c>
      <c r="BM23" s="37">
        <f t="shared" si="54"/>
        <v>0</v>
      </c>
      <c r="BN23" s="13">
        <f t="shared" si="55"/>
        <v>0</v>
      </c>
      <c r="BO23" s="15">
        <v>6.86</v>
      </c>
      <c r="BP23" s="32">
        <f t="shared" si="56"/>
        <v>-6.86</v>
      </c>
      <c r="BQ23" s="33">
        <f t="shared" si="34"/>
        <v>-100</v>
      </c>
      <c r="BR23" s="37">
        <f t="shared" si="57"/>
        <v>0</v>
      </c>
      <c r="BS23" s="13">
        <f t="shared" si="57"/>
        <v>0</v>
      </c>
      <c r="BT23" s="17">
        <f t="shared" si="57"/>
        <v>-5298.34</v>
      </c>
      <c r="BU23" s="32">
        <f t="shared" si="36"/>
        <v>5298.34</v>
      </c>
      <c r="BV23" s="33">
        <f t="shared" si="37"/>
        <v>-100</v>
      </c>
    </row>
    <row r="24" spans="1:74" ht="13.5" hidden="1" customHeight="1" x14ac:dyDescent="0.2">
      <c r="A24" s="2"/>
      <c r="B24" s="15"/>
      <c r="C24" s="15"/>
      <c r="D24" s="100">
        <f t="shared" si="0"/>
        <v>0</v>
      </c>
      <c r="E24" s="101" t="e">
        <f t="shared" si="1"/>
        <v>#DIV/0!</v>
      </c>
      <c r="F24" s="15"/>
      <c r="G24" s="15"/>
      <c r="H24" s="100">
        <f t="shared" si="2"/>
        <v>0</v>
      </c>
      <c r="I24" s="101" t="e">
        <f t="shared" si="3"/>
        <v>#DIV/0!</v>
      </c>
      <c r="J24" s="15"/>
      <c r="K24" s="15"/>
      <c r="L24" s="100">
        <f t="shared" si="4"/>
        <v>0</v>
      </c>
      <c r="M24" s="101" t="e">
        <f t="shared" si="5"/>
        <v>#DIV/0!</v>
      </c>
      <c r="N24" s="73">
        <f t="shared" si="44"/>
        <v>0</v>
      </c>
      <c r="O24" s="74">
        <f t="shared" si="45"/>
        <v>0</v>
      </c>
      <c r="P24" s="72">
        <v>-5730</v>
      </c>
      <c r="Q24" s="25"/>
      <c r="R24" s="26">
        <f t="shared" si="9"/>
        <v>-100</v>
      </c>
      <c r="S24" s="15"/>
      <c r="T24" s="15"/>
      <c r="U24" s="100">
        <f t="shared" si="10"/>
        <v>0</v>
      </c>
      <c r="V24" s="101" t="e">
        <f t="shared" si="11"/>
        <v>#DIV/0!</v>
      </c>
      <c r="W24" s="15"/>
      <c r="X24" s="15"/>
      <c r="Y24" s="27">
        <f t="shared" si="12"/>
        <v>0</v>
      </c>
      <c r="Z24" s="28" t="e">
        <f t="shared" si="13"/>
        <v>#DIV/0!</v>
      </c>
      <c r="AA24" s="15"/>
      <c r="AB24" s="15"/>
      <c r="AC24" s="22">
        <f t="shared" si="14"/>
        <v>0</v>
      </c>
      <c r="AD24" s="12" t="e">
        <f t="shared" si="38"/>
        <v>#DIV/0!</v>
      </c>
      <c r="AE24" s="37">
        <f t="shared" si="15"/>
        <v>0</v>
      </c>
      <c r="AF24" s="13">
        <f t="shared" si="16"/>
        <v>0</v>
      </c>
      <c r="AG24" s="15">
        <v>120</v>
      </c>
      <c r="AH24" s="32">
        <f t="shared" si="46"/>
        <v>-120</v>
      </c>
      <c r="AI24" s="33">
        <f t="shared" si="47"/>
        <v>-100</v>
      </c>
      <c r="AJ24" s="15"/>
      <c r="AK24" s="15"/>
      <c r="AL24" s="22">
        <f t="shared" si="19"/>
        <v>0</v>
      </c>
      <c r="AM24" s="12" t="e">
        <f t="shared" si="58"/>
        <v>#DIV/0!</v>
      </c>
      <c r="AN24" s="15"/>
      <c r="AO24" s="15"/>
      <c r="AP24" s="22">
        <f t="shared" si="48"/>
        <v>0</v>
      </c>
      <c r="AQ24" s="12" t="e">
        <f t="shared" si="59"/>
        <v>#DIV/0!</v>
      </c>
      <c r="AR24" s="15"/>
      <c r="AS24" s="15"/>
      <c r="AT24" s="22">
        <f t="shared" si="21"/>
        <v>0</v>
      </c>
      <c r="AU24" s="12" t="e">
        <f t="shared" si="41"/>
        <v>#DIV/0!</v>
      </c>
      <c r="AV24" s="37">
        <f t="shared" si="22"/>
        <v>0</v>
      </c>
      <c r="AW24" s="13">
        <f t="shared" si="23"/>
        <v>0</v>
      </c>
      <c r="AX24" s="15">
        <v>3.43</v>
      </c>
      <c r="AY24" s="32">
        <f t="shared" si="50"/>
        <v>-3.43</v>
      </c>
      <c r="AZ24" s="33">
        <f t="shared" si="51"/>
        <v>-100</v>
      </c>
      <c r="BA24" s="15"/>
      <c r="BB24" s="15"/>
      <c r="BC24" s="22">
        <f t="shared" si="25"/>
        <v>0</v>
      </c>
      <c r="BD24" s="12" t="e">
        <f t="shared" si="26"/>
        <v>#DIV/0!</v>
      </c>
      <c r="BE24" s="15"/>
      <c r="BF24" s="15"/>
      <c r="BG24" s="22">
        <f t="shared" si="52"/>
        <v>0</v>
      </c>
      <c r="BH24" s="12" t="e">
        <f t="shared" si="53"/>
        <v>#DIV/0!</v>
      </c>
      <c r="BI24" s="15"/>
      <c r="BJ24" s="15"/>
      <c r="BK24" s="22">
        <f t="shared" si="29"/>
        <v>0</v>
      </c>
      <c r="BL24" s="12" t="e">
        <f t="shared" si="30"/>
        <v>#DIV/0!</v>
      </c>
      <c r="BM24" s="37">
        <f t="shared" si="54"/>
        <v>0</v>
      </c>
      <c r="BN24" s="13">
        <f t="shared" si="55"/>
        <v>0</v>
      </c>
      <c r="BO24" s="15">
        <v>4.9000000000000004</v>
      </c>
      <c r="BP24" s="32">
        <f t="shared" si="56"/>
        <v>-4.9000000000000004</v>
      </c>
      <c r="BQ24" s="33">
        <f t="shared" si="34"/>
        <v>-100</v>
      </c>
      <c r="BR24" s="37">
        <f t="shared" si="57"/>
        <v>0</v>
      </c>
      <c r="BS24" s="13">
        <f t="shared" si="57"/>
        <v>0</v>
      </c>
      <c r="BT24" s="17">
        <f t="shared" si="57"/>
        <v>-5601.67</v>
      </c>
      <c r="BU24" s="32">
        <f t="shared" si="36"/>
        <v>5601.67</v>
      </c>
      <c r="BV24" s="33">
        <f t="shared" si="37"/>
        <v>-100</v>
      </c>
    </row>
    <row r="25" spans="1:74" ht="13.5" hidden="1" customHeight="1" thickBot="1" x14ac:dyDescent="0.25">
      <c r="A25" s="6"/>
      <c r="B25" s="16"/>
      <c r="C25" s="16"/>
      <c r="D25" s="102">
        <f t="shared" si="0"/>
        <v>0</v>
      </c>
      <c r="E25" s="103" t="e">
        <f t="shared" si="1"/>
        <v>#DIV/0!</v>
      </c>
      <c r="F25" s="16"/>
      <c r="G25" s="16"/>
      <c r="H25" s="102">
        <f t="shared" si="2"/>
        <v>0</v>
      </c>
      <c r="I25" s="103" t="e">
        <f t="shared" si="3"/>
        <v>#DIV/0!</v>
      </c>
      <c r="J25" s="16"/>
      <c r="K25" s="16"/>
      <c r="L25" s="102">
        <f t="shared" si="4"/>
        <v>0</v>
      </c>
      <c r="M25" s="103" t="e">
        <f t="shared" si="5"/>
        <v>#DIV/0!</v>
      </c>
      <c r="N25" s="73">
        <f t="shared" si="44"/>
        <v>0</v>
      </c>
      <c r="O25" s="74">
        <f t="shared" si="45"/>
        <v>0</v>
      </c>
      <c r="P25" s="75">
        <v>-5900</v>
      </c>
      <c r="Q25" s="25">
        <f t="shared" si="8"/>
        <v>5900</v>
      </c>
      <c r="R25" s="26">
        <f t="shared" si="9"/>
        <v>-100</v>
      </c>
      <c r="S25" s="16"/>
      <c r="T25" s="16"/>
      <c r="U25" s="102">
        <f t="shared" si="10"/>
        <v>0</v>
      </c>
      <c r="V25" s="103" t="e">
        <f t="shared" si="11"/>
        <v>#DIV/0!</v>
      </c>
      <c r="W25" s="16"/>
      <c r="X25" s="16"/>
      <c r="Y25" s="29">
        <f t="shared" si="12"/>
        <v>0</v>
      </c>
      <c r="Z25" s="30" t="e">
        <f t="shared" si="13"/>
        <v>#DIV/0!</v>
      </c>
      <c r="AA25" s="16"/>
      <c r="AB25" s="16"/>
      <c r="AC25" s="23">
        <f t="shared" si="14"/>
        <v>0</v>
      </c>
      <c r="AD25" s="24" t="e">
        <f t="shared" si="38"/>
        <v>#DIV/0!</v>
      </c>
      <c r="AE25" s="37">
        <f t="shared" si="15"/>
        <v>0</v>
      </c>
      <c r="AF25" s="13">
        <f t="shared" si="16"/>
        <v>0</v>
      </c>
      <c r="AG25" s="16">
        <v>453</v>
      </c>
      <c r="AH25" s="32">
        <f t="shared" si="46"/>
        <v>-453</v>
      </c>
      <c r="AI25" s="33">
        <f t="shared" si="47"/>
        <v>-100</v>
      </c>
      <c r="AJ25" s="16"/>
      <c r="AK25" s="16"/>
      <c r="AL25" s="23">
        <f t="shared" si="19"/>
        <v>0</v>
      </c>
      <c r="AM25" s="24" t="e">
        <f t="shared" si="58"/>
        <v>#DIV/0!</v>
      </c>
      <c r="AN25" s="16"/>
      <c r="AO25" s="16"/>
      <c r="AP25" s="23">
        <f t="shared" si="48"/>
        <v>0</v>
      </c>
      <c r="AQ25" s="24" t="e">
        <f t="shared" si="59"/>
        <v>#DIV/0!</v>
      </c>
      <c r="AR25" s="16"/>
      <c r="AS25" s="16"/>
      <c r="AT25" s="22">
        <f t="shared" si="21"/>
        <v>0</v>
      </c>
      <c r="AU25" s="24" t="e">
        <f t="shared" si="41"/>
        <v>#DIV/0!</v>
      </c>
      <c r="AV25" s="37">
        <f t="shared" si="22"/>
        <v>0</v>
      </c>
      <c r="AW25" s="13">
        <f t="shared" si="23"/>
        <v>0</v>
      </c>
      <c r="AX25" s="16">
        <v>3.92</v>
      </c>
      <c r="AY25" s="32">
        <f t="shared" si="50"/>
        <v>-3.92</v>
      </c>
      <c r="AZ25" s="33">
        <f t="shared" si="51"/>
        <v>-100</v>
      </c>
      <c r="BA25" s="16"/>
      <c r="BB25" s="16"/>
      <c r="BC25" s="23">
        <f t="shared" si="25"/>
        <v>0</v>
      </c>
      <c r="BD25" s="24" t="e">
        <f t="shared" si="26"/>
        <v>#DIV/0!</v>
      </c>
      <c r="BE25" s="16"/>
      <c r="BF25" s="16"/>
      <c r="BG25" s="23">
        <f t="shared" si="52"/>
        <v>0</v>
      </c>
      <c r="BH25" s="24" t="e">
        <f t="shared" si="53"/>
        <v>#DIV/0!</v>
      </c>
      <c r="BI25" s="16"/>
      <c r="BJ25" s="16"/>
      <c r="BK25" s="22">
        <f t="shared" si="29"/>
        <v>0</v>
      </c>
      <c r="BL25" s="24" t="e">
        <f t="shared" si="30"/>
        <v>#DIV/0!</v>
      </c>
      <c r="BM25" s="37">
        <f t="shared" si="54"/>
        <v>0</v>
      </c>
      <c r="BN25" s="13">
        <f t="shared" si="55"/>
        <v>0</v>
      </c>
      <c r="BO25" s="16">
        <v>6.86</v>
      </c>
      <c r="BP25" s="32">
        <f t="shared" si="56"/>
        <v>-6.86</v>
      </c>
      <c r="BQ25" s="33">
        <f t="shared" si="34"/>
        <v>-100</v>
      </c>
      <c r="BR25" s="37">
        <f t="shared" si="57"/>
        <v>0</v>
      </c>
      <c r="BS25" s="13">
        <f t="shared" si="57"/>
        <v>0</v>
      </c>
      <c r="BT25" s="17">
        <f t="shared" si="57"/>
        <v>-5436.22</v>
      </c>
      <c r="BU25" s="32">
        <f t="shared" si="36"/>
        <v>5436.22</v>
      </c>
      <c r="BV25" s="33">
        <f t="shared" si="37"/>
        <v>-100</v>
      </c>
    </row>
    <row r="26" spans="1:74" s="146" customFormat="1" ht="25.5" customHeight="1" thickBot="1" x14ac:dyDescent="0.25">
      <c r="A26" s="138" t="s">
        <v>133</v>
      </c>
      <c r="B26" s="139">
        <f>SUM(B17:B25)</f>
        <v>1126</v>
      </c>
      <c r="C26" s="139">
        <f>SUM(C17:C25)</f>
        <v>1147</v>
      </c>
      <c r="D26" s="139">
        <f t="shared" si="0"/>
        <v>21</v>
      </c>
      <c r="E26" s="140">
        <f t="shared" si="1"/>
        <v>1.8650088809946785</v>
      </c>
      <c r="F26" s="139">
        <f>SUM(F17:F25)</f>
        <v>877</v>
      </c>
      <c r="G26" s="139">
        <f>SUM(G17:G25)</f>
        <v>1228</v>
      </c>
      <c r="H26" s="139">
        <f t="shared" si="2"/>
        <v>351</v>
      </c>
      <c r="I26" s="140">
        <f t="shared" si="3"/>
        <v>40.022805017103757</v>
      </c>
      <c r="J26" s="139">
        <f>SUM(J17:J25)</f>
        <v>1109</v>
      </c>
      <c r="K26" s="139">
        <f>SUM(K17:K25)</f>
        <v>1036</v>
      </c>
      <c r="L26" s="139">
        <f t="shared" si="4"/>
        <v>-73</v>
      </c>
      <c r="M26" s="140">
        <f t="shared" si="5"/>
        <v>-6.582506762849416</v>
      </c>
      <c r="N26" s="139">
        <f>SUM(N17:N25)</f>
        <v>3112</v>
      </c>
      <c r="O26" s="139">
        <f>SUM(O17:O25)</f>
        <v>3411</v>
      </c>
      <c r="P26" s="139">
        <v>3196</v>
      </c>
      <c r="Q26" s="142">
        <f t="shared" si="8"/>
        <v>215</v>
      </c>
      <c r="R26" s="143">
        <f t="shared" si="9"/>
        <v>6.7271589486858518</v>
      </c>
      <c r="S26" s="139">
        <f>SUM(S17:S25)</f>
        <v>961</v>
      </c>
      <c r="T26" s="139">
        <f>SUM(T17:T25)</f>
        <v>0</v>
      </c>
      <c r="U26" s="139">
        <f t="shared" si="10"/>
        <v>-961</v>
      </c>
      <c r="V26" s="140">
        <f t="shared" si="11"/>
        <v>-100</v>
      </c>
      <c r="W26" s="139">
        <f>SUM(W17:W25)</f>
        <v>515</v>
      </c>
      <c r="X26" s="139">
        <f>SUM(X17:X25)</f>
        <v>0</v>
      </c>
      <c r="Y26" s="139">
        <f t="shared" si="12"/>
        <v>-515</v>
      </c>
      <c r="Z26" s="140">
        <f t="shared" si="13"/>
        <v>-100</v>
      </c>
      <c r="AA26" s="139">
        <f>SUM(AA17:AA25)</f>
        <v>168</v>
      </c>
      <c r="AB26" s="139">
        <f>SUM(AB17:AB25)</f>
        <v>0</v>
      </c>
      <c r="AC26" s="139">
        <f t="shared" si="14"/>
        <v>-168</v>
      </c>
      <c r="AD26" s="140">
        <f t="shared" si="38"/>
        <v>-100</v>
      </c>
      <c r="AE26" s="139">
        <f>SUM(AE17:AE25)</f>
        <v>1644</v>
      </c>
      <c r="AF26" s="139">
        <f>SUM(AF17:AF25)</f>
        <v>0</v>
      </c>
      <c r="AG26" s="139">
        <f>SUM(AG17:AG18)</f>
        <v>1567</v>
      </c>
      <c r="AH26" s="139">
        <f>SUM(AF26-AG26)</f>
        <v>-1567</v>
      </c>
      <c r="AI26" s="140">
        <f>(AF26/AG26-1)*100</f>
        <v>-100</v>
      </c>
      <c r="AJ26" s="139">
        <f>SUM(AJ17:AJ25)</f>
        <v>0</v>
      </c>
      <c r="AK26" s="139">
        <f>SUM(AK17:AK25)</f>
        <v>0</v>
      </c>
      <c r="AL26" s="139">
        <f t="shared" si="19"/>
        <v>0</v>
      </c>
      <c r="AM26" s="140" t="e">
        <f t="shared" si="58"/>
        <v>#DIV/0!</v>
      </c>
      <c r="AN26" s="139">
        <f>SUM(AN17:AN25)</f>
        <v>0</v>
      </c>
      <c r="AO26" s="139">
        <f>SUM(AO17:AO25)</f>
        <v>0</v>
      </c>
      <c r="AP26" s="139">
        <f t="shared" si="48"/>
        <v>0</v>
      </c>
      <c r="AQ26" s="140" t="e">
        <f t="shared" si="59"/>
        <v>#DIV/0!</v>
      </c>
      <c r="AR26" s="139">
        <v>0</v>
      </c>
      <c r="AS26" s="139">
        <f>SUM(AS17:AS25)</f>
        <v>0</v>
      </c>
      <c r="AT26" s="139">
        <f t="shared" si="21"/>
        <v>0</v>
      </c>
      <c r="AU26" s="140" t="e">
        <f t="shared" si="41"/>
        <v>#DIV/0!</v>
      </c>
      <c r="AV26" s="139">
        <f>SUM(AV17:AV25)</f>
        <v>0</v>
      </c>
      <c r="AW26" s="139">
        <f>SUM(AW17:AW25)</f>
        <v>0</v>
      </c>
      <c r="AX26" s="139">
        <v>0</v>
      </c>
      <c r="AY26" s="139">
        <f>SUM(AW26-AX26)</f>
        <v>0</v>
      </c>
      <c r="AZ26" s="140" t="e">
        <f>(AW26/AX26-1)*100</f>
        <v>#DIV/0!</v>
      </c>
      <c r="BA26" s="139">
        <f>SUM(BA17:BA25)</f>
        <v>1482</v>
      </c>
      <c r="BB26" s="139">
        <f>SUM(BB17:BB25)</f>
        <v>0</v>
      </c>
      <c r="BC26" s="139">
        <f t="shared" si="25"/>
        <v>-1482</v>
      </c>
      <c r="BD26" s="140">
        <f t="shared" si="26"/>
        <v>-100</v>
      </c>
      <c r="BE26" s="139">
        <f>SUM(BE17:BE25)</f>
        <v>690</v>
      </c>
      <c r="BF26" s="139">
        <f>SUM(BF17:BF25)</f>
        <v>0</v>
      </c>
      <c r="BG26" s="139">
        <f>SUM(BG17:BG25)</f>
        <v>-690</v>
      </c>
      <c r="BH26" s="143">
        <f>(BF26/BE26-1)*100</f>
        <v>-100</v>
      </c>
      <c r="BI26" s="139">
        <f>SUM(BI17:BI25)</f>
        <v>1313</v>
      </c>
      <c r="BJ26" s="139">
        <f>SUM(BJ17:BJ25)</f>
        <v>0</v>
      </c>
      <c r="BK26" s="139">
        <f t="shared" si="29"/>
        <v>-1313</v>
      </c>
      <c r="BL26" s="140">
        <f t="shared" si="30"/>
        <v>-100</v>
      </c>
      <c r="BM26" s="129">
        <f t="shared" si="54"/>
        <v>3485</v>
      </c>
      <c r="BN26" s="147">
        <f t="shared" si="55"/>
        <v>0</v>
      </c>
      <c r="BO26" s="144">
        <f>SUM(BO17:BO18)</f>
        <v>9020</v>
      </c>
      <c r="BP26" s="139">
        <f>SUM(BN26-BO26)</f>
        <v>-9020</v>
      </c>
      <c r="BQ26" s="140">
        <f>(BN26/BO26-1)*100</f>
        <v>-100</v>
      </c>
      <c r="BR26" s="139">
        <f>SUM(BR17:BR25)</f>
        <v>8241</v>
      </c>
      <c r="BS26" s="139">
        <f>SUM(BS17:BS25)</f>
        <v>3411</v>
      </c>
      <c r="BT26" s="145">
        <f t="shared" ref="BT26:BT29" si="60">P26+AG26+AX26+BO26</f>
        <v>13783</v>
      </c>
      <c r="BU26" s="139">
        <f>SUM(BS26-BT26)</f>
        <v>-10372</v>
      </c>
      <c r="BV26" s="140">
        <f>(BS26/BT26-1)*100</f>
        <v>-75.252122179496482</v>
      </c>
    </row>
    <row r="27" spans="1:74" ht="13.5" customHeight="1" thickBot="1" x14ac:dyDescent="0.25">
      <c r="A27" s="5" t="s">
        <v>103</v>
      </c>
      <c r="B27" s="46">
        <v>600</v>
      </c>
      <c r="C27" s="46">
        <v>590</v>
      </c>
      <c r="D27" s="106">
        <f t="shared" si="0"/>
        <v>-10</v>
      </c>
      <c r="E27" s="107">
        <f t="shared" si="1"/>
        <v>-1.6666666666666718</v>
      </c>
      <c r="F27" s="46">
        <v>537</v>
      </c>
      <c r="G27" s="46">
        <v>589</v>
      </c>
      <c r="H27" s="106">
        <f t="shared" si="2"/>
        <v>52</v>
      </c>
      <c r="I27" s="107">
        <f t="shared" si="3"/>
        <v>9.6834264432029684</v>
      </c>
      <c r="J27" s="46">
        <v>635</v>
      </c>
      <c r="K27" s="46">
        <v>474</v>
      </c>
      <c r="L27" s="106">
        <f t="shared" si="4"/>
        <v>-161</v>
      </c>
      <c r="M27" s="107">
        <f t="shared" si="5"/>
        <v>-25.354330708661422</v>
      </c>
      <c r="N27" s="149">
        <f t="shared" si="44"/>
        <v>1772</v>
      </c>
      <c r="O27" s="150">
        <f t="shared" si="45"/>
        <v>1653</v>
      </c>
      <c r="P27" s="151">
        <v>1713</v>
      </c>
      <c r="Q27" s="131">
        <f t="shared" si="8"/>
        <v>-60</v>
      </c>
      <c r="R27" s="132">
        <f t="shared" si="9"/>
        <v>-3.5026269702276736</v>
      </c>
      <c r="S27" s="46">
        <v>485</v>
      </c>
      <c r="T27" s="46">
        <v>0</v>
      </c>
      <c r="U27" s="106">
        <f>SUM(T27-S27)</f>
        <v>-485</v>
      </c>
      <c r="V27" s="107">
        <f>(T27/S27-1)*100</f>
        <v>-100</v>
      </c>
      <c r="W27" s="46">
        <v>38</v>
      </c>
      <c r="X27" s="46">
        <v>0</v>
      </c>
      <c r="Y27" s="106">
        <f t="shared" si="12"/>
        <v>-38</v>
      </c>
      <c r="Z27" s="107">
        <f t="shared" si="13"/>
        <v>-100</v>
      </c>
      <c r="AA27" s="46">
        <v>94</v>
      </c>
      <c r="AB27" s="46">
        <v>0</v>
      </c>
      <c r="AC27" s="106">
        <f t="shared" si="14"/>
        <v>-94</v>
      </c>
      <c r="AD27" s="107">
        <f t="shared" si="38"/>
        <v>-100</v>
      </c>
      <c r="AE27" s="37">
        <f t="shared" si="15"/>
        <v>617</v>
      </c>
      <c r="AF27" s="13">
        <f t="shared" si="16"/>
        <v>0</v>
      </c>
      <c r="AG27" s="46">
        <v>634</v>
      </c>
      <c r="AH27" s="131">
        <f>SUM(AF27-AG27)</f>
        <v>-634</v>
      </c>
      <c r="AI27" s="132">
        <f>(AF27/AG27-1)*100</f>
        <v>-100</v>
      </c>
      <c r="AJ27" s="46">
        <v>0</v>
      </c>
      <c r="AK27" s="46">
        <v>0</v>
      </c>
      <c r="AL27" s="106">
        <f t="shared" si="19"/>
        <v>0</v>
      </c>
      <c r="AM27" s="107" t="e">
        <f t="shared" si="58"/>
        <v>#DIV/0!</v>
      </c>
      <c r="AN27" s="46">
        <v>19</v>
      </c>
      <c r="AO27" s="46">
        <v>0</v>
      </c>
      <c r="AP27" s="106">
        <f t="shared" si="48"/>
        <v>-19</v>
      </c>
      <c r="AQ27" s="107">
        <v>0</v>
      </c>
      <c r="AR27" s="46">
        <v>0</v>
      </c>
      <c r="AS27" s="46">
        <v>0</v>
      </c>
      <c r="AT27" s="106">
        <f t="shared" si="21"/>
        <v>0</v>
      </c>
      <c r="AU27" s="107" t="e">
        <f t="shared" si="41"/>
        <v>#DIV/0!</v>
      </c>
      <c r="AV27" s="37">
        <f t="shared" si="22"/>
        <v>19</v>
      </c>
      <c r="AW27" s="13">
        <f t="shared" si="23"/>
        <v>0</v>
      </c>
      <c r="AX27" s="46">
        <v>124</v>
      </c>
      <c r="AY27" s="131">
        <f>SUM(AW27-AX27)</f>
        <v>-124</v>
      </c>
      <c r="AZ27" s="132">
        <f>(AW27/AX27-1)*100</f>
        <v>-100</v>
      </c>
      <c r="BA27" s="46">
        <v>133</v>
      </c>
      <c r="BB27" s="46">
        <v>0</v>
      </c>
      <c r="BC27" s="104">
        <f t="shared" si="25"/>
        <v>-133</v>
      </c>
      <c r="BD27" s="105">
        <f t="shared" si="26"/>
        <v>-100</v>
      </c>
      <c r="BE27" s="46">
        <v>371</v>
      </c>
      <c r="BF27" s="46">
        <v>0</v>
      </c>
      <c r="BG27" s="106">
        <f>SUM(BF27-BE27)</f>
        <v>-371</v>
      </c>
      <c r="BH27" s="107">
        <f t="shared" ref="BH27" si="61">(BF27/BE27-1)*100</f>
        <v>-100</v>
      </c>
      <c r="BI27" s="46">
        <v>468</v>
      </c>
      <c r="BJ27" s="46">
        <v>0</v>
      </c>
      <c r="BK27" s="106">
        <f>SUM(BJ27-BI27)</f>
        <v>-468</v>
      </c>
      <c r="BL27" s="105">
        <f t="shared" si="30"/>
        <v>-100</v>
      </c>
      <c r="BM27" s="149">
        <f t="shared" si="54"/>
        <v>972</v>
      </c>
      <c r="BN27" s="13">
        <f t="shared" si="55"/>
        <v>0</v>
      </c>
      <c r="BO27" s="46">
        <v>4510</v>
      </c>
      <c r="BP27" s="133">
        <f>SUM(BN27-BO27)</f>
        <v>-4510</v>
      </c>
      <c r="BQ27" s="134">
        <f>(BN27/BO27-1)*100</f>
        <v>-100</v>
      </c>
      <c r="BR27" s="17">
        <f>N28+AE28+AV28+BM28</f>
        <v>3380</v>
      </c>
      <c r="BS27" s="17">
        <f t="shared" ref="BS27:BS28" si="62">O27+AF27+AW27+BN27</f>
        <v>1653</v>
      </c>
      <c r="BT27" s="17">
        <f t="shared" si="60"/>
        <v>6981</v>
      </c>
      <c r="BU27" s="133">
        <f>SUM(BS28-BT28)</f>
        <v>-5328</v>
      </c>
      <c r="BV27" s="134">
        <f>(BS27/BT27-1)*100</f>
        <v>-76.321443919209287</v>
      </c>
    </row>
    <row r="28" spans="1:74" s="146" customFormat="1" ht="29.25" customHeight="1" thickBot="1" x14ac:dyDescent="0.25">
      <c r="A28" s="138" t="s">
        <v>111</v>
      </c>
      <c r="B28" s="139">
        <f>SUM(B27:B27)</f>
        <v>600</v>
      </c>
      <c r="C28" s="139">
        <f>SUM(C27:C27)</f>
        <v>590</v>
      </c>
      <c r="D28" s="139">
        <f t="shared" si="0"/>
        <v>-10</v>
      </c>
      <c r="E28" s="140">
        <f t="shared" si="1"/>
        <v>-1.6666666666666718</v>
      </c>
      <c r="F28" s="139">
        <f>SUM(F27:F27)</f>
        <v>537</v>
      </c>
      <c r="G28" s="139">
        <f>SUM(G27:G27)</f>
        <v>589</v>
      </c>
      <c r="H28" s="139">
        <f t="shared" si="2"/>
        <v>52</v>
      </c>
      <c r="I28" s="140">
        <f t="shared" si="3"/>
        <v>9.6834264432029684</v>
      </c>
      <c r="J28" s="139">
        <f>SUM(J27:J27)</f>
        <v>635</v>
      </c>
      <c r="K28" s="139">
        <f>SUM(K27:K27)</f>
        <v>474</v>
      </c>
      <c r="L28" s="139">
        <f t="shared" si="4"/>
        <v>-161</v>
      </c>
      <c r="M28" s="140">
        <f t="shared" si="5"/>
        <v>-25.354330708661422</v>
      </c>
      <c r="N28" s="139">
        <f>SUM(N27:N27)</f>
        <v>1772</v>
      </c>
      <c r="O28" s="139">
        <f>SUM(O27:O27)</f>
        <v>1653</v>
      </c>
      <c r="P28" s="148">
        <f>SUM(P27:P27)</f>
        <v>1713</v>
      </c>
      <c r="Q28" s="142">
        <f t="shared" si="8"/>
        <v>-60</v>
      </c>
      <c r="R28" s="143">
        <f t="shared" si="9"/>
        <v>-3.5026269702276736</v>
      </c>
      <c r="S28" s="139">
        <f>SUM(S27:S27)</f>
        <v>485</v>
      </c>
      <c r="T28" s="139">
        <f>SUM(T27:T27)</f>
        <v>0</v>
      </c>
      <c r="U28" s="139">
        <f t="shared" si="10"/>
        <v>-485</v>
      </c>
      <c r="V28" s="140">
        <f t="shared" si="11"/>
        <v>-100</v>
      </c>
      <c r="W28" s="139">
        <f>SUM(W27:W27)</f>
        <v>38</v>
      </c>
      <c r="X28" s="139">
        <f>SUM(X27:X27)</f>
        <v>0</v>
      </c>
      <c r="Y28" s="139">
        <f t="shared" si="12"/>
        <v>-38</v>
      </c>
      <c r="Z28" s="140">
        <f t="shared" si="13"/>
        <v>-100</v>
      </c>
      <c r="AA28" s="139">
        <f>SUM(AA27:AA27)</f>
        <v>94</v>
      </c>
      <c r="AB28" s="139">
        <f>SUM(AB27:AB27)</f>
        <v>0</v>
      </c>
      <c r="AC28" s="139">
        <f t="shared" si="14"/>
        <v>-94</v>
      </c>
      <c r="AD28" s="140">
        <f t="shared" si="38"/>
        <v>-100</v>
      </c>
      <c r="AE28" s="139">
        <f>SUM(AE27:AE27)</f>
        <v>617</v>
      </c>
      <c r="AF28" s="139">
        <f>SUM(AF27:AF27)</f>
        <v>0</v>
      </c>
      <c r="AG28" s="139">
        <f>SUM(AG27:AG27)</f>
        <v>634</v>
      </c>
      <c r="AH28" s="139">
        <f>SUM(AF28-AG28)</f>
        <v>-634</v>
      </c>
      <c r="AI28" s="140">
        <f>(AF28/AG28-1)*100</f>
        <v>-100</v>
      </c>
      <c r="AJ28" s="139">
        <f>SUM(AJ27:AJ27)</f>
        <v>0</v>
      </c>
      <c r="AK28" s="139">
        <f>SUM(AK27:AK27)</f>
        <v>0</v>
      </c>
      <c r="AL28" s="139">
        <f t="shared" si="19"/>
        <v>0</v>
      </c>
      <c r="AM28" s="140" t="e">
        <f t="shared" si="58"/>
        <v>#DIV/0!</v>
      </c>
      <c r="AN28" s="139">
        <f>SUM(AN27:AN27)</f>
        <v>19</v>
      </c>
      <c r="AO28" s="139">
        <f>SUM(AO27:AO27)</f>
        <v>0</v>
      </c>
      <c r="AP28" s="139">
        <f t="shared" si="48"/>
        <v>-19</v>
      </c>
      <c r="AQ28" s="140">
        <v>0</v>
      </c>
      <c r="AR28" s="139">
        <f>SUM(AR27:AR27)</f>
        <v>0</v>
      </c>
      <c r="AS28" s="139">
        <f>SUM(AS27:AS27)</f>
        <v>0</v>
      </c>
      <c r="AT28" s="139">
        <f t="shared" si="21"/>
        <v>0</v>
      </c>
      <c r="AU28" s="140" t="e">
        <f t="shared" si="41"/>
        <v>#DIV/0!</v>
      </c>
      <c r="AV28" s="139">
        <f>SUM(AV27:AV27)</f>
        <v>19</v>
      </c>
      <c r="AW28" s="139">
        <f>SUM(AW27:AW27)</f>
        <v>0</v>
      </c>
      <c r="AX28" s="139">
        <f>SUM(AX27:AX27)</f>
        <v>124</v>
      </c>
      <c r="AY28" s="139">
        <f>SUM(AW28-AX28)</f>
        <v>-124</v>
      </c>
      <c r="AZ28" s="140">
        <f>(AW28/AX28-1)*100</f>
        <v>-100</v>
      </c>
      <c r="BA28" s="139">
        <f>SUM(BA27:BA27)</f>
        <v>133</v>
      </c>
      <c r="BB28" s="139">
        <f>SUM(BB27:BB27)</f>
        <v>0</v>
      </c>
      <c r="BC28" s="139">
        <f t="shared" si="25"/>
        <v>-133</v>
      </c>
      <c r="BD28" s="140">
        <f t="shared" si="26"/>
        <v>-100</v>
      </c>
      <c r="BE28" s="139">
        <f>SUM(BE27:BE27)</f>
        <v>371</v>
      </c>
      <c r="BF28" s="139">
        <f>SUM(BF27:BF27)</f>
        <v>0</v>
      </c>
      <c r="BG28" s="139">
        <f>SUM(BF28-BE28)</f>
        <v>-371</v>
      </c>
      <c r="BH28" s="140">
        <f>(BF28/BE28-1)*100</f>
        <v>-100</v>
      </c>
      <c r="BI28" s="139">
        <f>SUM(BI27:BI27)</f>
        <v>468</v>
      </c>
      <c r="BJ28" s="139">
        <f>SUM(BJ27:BJ27)</f>
        <v>0</v>
      </c>
      <c r="BK28" s="139">
        <f t="shared" si="29"/>
        <v>-468</v>
      </c>
      <c r="BL28" s="140">
        <f t="shared" si="30"/>
        <v>-100</v>
      </c>
      <c r="BM28" s="129">
        <f t="shared" si="54"/>
        <v>972</v>
      </c>
      <c r="BN28" s="147">
        <f t="shared" si="55"/>
        <v>0</v>
      </c>
      <c r="BO28" s="139">
        <f>SUM(BO27:BO27)</f>
        <v>4510</v>
      </c>
      <c r="BP28" s="139">
        <f>SUM(BN28-BO28)</f>
        <v>-4510</v>
      </c>
      <c r="BQ28" s="140">
        <f>(BN28/BO28-1)*100</f>
        <v>-100</v>
      </c>
      <c r="BR28" s="141">
        <f>N29+AE29+AV29+BM29</f>
        <v>33675</v>
      </c>
      <c r="BS28" s="141">
        <f t="shared" si="62"/>
        <v>1653</v>
      </c>
      <c r="BT28" s="141">
        <f t="shared" si="60"/>
        <v>6981</v>
      </c>
      <c r="BU28" s="139">
        <f>SUM(BS29-BT29)</f>
        <v>-33927.85</v>
      </c>
      <c r="BV28" s="140">
        <f>(BS28/BT28-1)*100</f>
        <v>-76.321443919209287</v>
      </c>
    </row>
    <row r="29" spans="1:74" s="128" customFormat="1" ht="13.5" customHeight="1" thickBot="1" x14ac:dyDescent="0.25">
      <c r="A29" s="4" t="s">
        <v>102</v>
      </c>
      <c r="B29" s="10">
        <f>SUM(B16+B26+B28)</f>
        <v>5641</v>
      </c>
      <c r="C29" s="10">
        <f>SUM(C16+C26+C28)</f>
        <v>4825</v>
      </c>
      <c r="D29" s="158">
        <f t="shared" si="0"/>
        <v>-816</v>
      </c>
      <c r="E29" s="11">
        <f t="shared" si="1"/>
        <v>-14.465520297819534</v>
      </c>
      <c r="F29" s="10">
        <f>SUM(F16+F26+F28)</f>
        <v>4815</v>
      </c>
      <c r="G29" s="10">
        <f>SUM(G16+G26+G28)</f>
        <v>4858</v>
      </c>
      <c r="H29" s="159">
        <f t="shared" si="2"/>
        <v>43</v>
      </c>
      <c r="I29" s="165">
        <f t="shared" si="3"/>
        <v>0.89304257528557418</v>
      </c>
      <c r="J29" s="10">
        <f>SUM(J16+J26+J28)</f>
        <v>5193</v>
      </c>
      <c r="K29" s="10">
        <f>SUM(K16+K26+K28)</f>
        <v>4819</v>
      </c>
      <c r="L29" s="10">
        <f t="shared" si="4"/>
        <v>-374</v>
      </c>
      <c r="M29" s="11">
        <f t="shared" si="5"/>
        <v>-7.2020026959368373</v>
      </c>
      <c r="N29" s="10">
        <f>SUM(N16+N26+N28)</f>
        <v>15649</v>
      </c>
      <c r="O29" s="10">
        <f>SUM(O16+O26+O28)</f>
        <v>14502</v>
      </c>
      <c r="P29" s="135">
        <f>P16+P26+P28</f>
        <v>16221</v>
      </c>
      <c r="Q29" s="125">
        <f t="shared" si="8"/>
        <v>-1719</v>
      </c>
      <c r="R29" s="126">
        <f t="shared" si="9"/>
        <v>-10.597373774736452</v>
      </c>
      <c r="S29" s="10">
        <f>SUM(S16+S26+S28)</f>
        <v>4798</v>
      </c>
      <c r="T29" s="10">
        <f>SUM(T16+T26+T28)</f>
        <v>0</v>
      </c>
      <c r="U29" s="10">
        <f t="shared" si="10"/>
        <v>-4798</v>
      </c>
      <c r="V29" s="11">
        <f t="shared" si="11"/>
        <v>-100</v>
      </c>
      <c r="W29" s="10">
        <f>SUM(W16+W26+W28)</f>
        <v>1671</v>
      </c>
      <c r="X29" s="10">
        <f>SUM(X16+X26+X28)</f>
        <v>0</v>
      </c>
      <c r="Y29" s="10">
        <f t="shared" si="12"/>
        <v>-1671</v>
      </c>
      <c r="Z29" s="11">
        <f t="shared" si="13"/>
        <v>-100</v>
      </c>
      <c r="AA29" s="10">
        <f>SUM(AA16+AA26+AA28)</f>
        <v>377</v>
      </c>
      <c r="AB29" s="10">
        <f>SUM(AB16+AB26+AB28)</f>
        <v>0</v>
      </c>
      <c r="AC29" s="10">
        <f t="shared" si="14"/>
        <v>-377</v>
      </c>
      <c r="AD29" s="11">
        <f t="shared" si="38"/>
        <v>-100</v>
      </c>
      <c r="AE29" s="10">
        <f>SUM(AE16+AE26+AE28)</f>
        <v>6846</v>
      </c>
      <c r="AF29" s="10">
        <f>SUM(AF16+AF26+AF28)</f>
        <v>0</v>
      </c>
      <c r="AG29" s="10">
        <f>SUM(AG16+AG26+AG28)</f>
        <v>6099</v>
      </c>
      <c r="AH29" s="10">
        <f>SUM(AF29-AG29)</f>
        <v>-6099</v>
      </c>
      <c r="AI29" s="11">
        <f>(AF29/AG29-1)*100</f>
        <v>-100</v>
      </c>
      <c r="AJ29" s="10">
        <f>SUM(AJ16+AJ26+AJ28)</f>
        <v>0</v>
      </c>
      <c r="AK29" s="10">
        <f>SUM(AK16+AK26+AK28)</f>
        <v>0</v>
      </c>
      <c r="AL29" s="10">
        <f t="shared" si="19"/>
        <v>0</v>
      </c>
      <c r="AM29" s="11" t="e">
        <f t="shared" si="58"/>
        <v>#DIV/0!</v>
      </c>
      <c r="AN29" s="10">
        <f>SUM(AN16+AN26+AN28)</f>
        <v>19</v>
      </c>
      <c r="AO29" s="10">
        <f>SUM(AO16+AO26+AO28)</f>
        <v>0</v>
      </c>
      <c r="AP29" s="10">
        <f t="shared" si="48"/>
        <v>-19</v>
      </c>
      <c r="AQ29" s="11">
        <f t="shared" si="59"/>
        <v>-100</v>
      </c>
      <c r="AR29" s="10">
        <f>SUM(AR16+AR26+AR28)</f>
        <v>0</v>
      </c>
      <c r="AS29" s="10">
        <f>SUM(AS16+AS26+AS28)</f>
        <v>0</v>
      </c>
      <c r="AT29" s="10">
        <f t="shared" si="21"/>
        <v>0</v>
      </c>
      <c r="AU29" s="11" t="e">
        <f t="shared" si="41"/>
        <v>#DIV/0!</v>
      </c>
      <c r="AV29" s="10">
        <f>SUM(AV16+AV26+AV28)</f>
        <v>19</v>
      </c>
      <c r="AW29" s="10">
        <f>SUM(AW16+AW26+AW28)</f>
        <v>0</v>
      </c>
      <c r="AX29" s="10">
        <f>SUM(AX16+AX26+AX28)</f>
        <v>124</v>
      </c>
      <c r="AY29" s="10">
        <f>SUM(AW29-AX29)</f>
        <v>-124</v>
      </c>
      <c r="AZ29" s="11">
        <f>(AW29/AX29-1)*100</f>
        <v>-100</v>
      </c>
      <c r="BA29" s="10">
        <f>SUM(BA16+BA26+BA28)</f>
        <v>2385</v>
      </c>
      <c r="BB29" s="10">
        <f>SUM(BB16+BB26+BB28)</f>
        <v>0</v>
      </c>
      <c r="BC29" s="10">
        <f t="shared" si="25"/>
        <v>-2385</v>
      </c>
      <c r="BD29" s="11">
        <f t="shared" si="26"/>
        <v>-100</v>
      </c>
      <c r="BE29" s="10">
        <f>SUM(BE16+BE26+BE28)</f>
        <v>3163</v>
      </c>
      <c r="BF29" s="10">
        <f>SUM(BF16+BF26+BF28)</f>
        <v>0</v>
      </c>
      <c r="BG29" s="10">
        <f>SUM(BF29-BE29)</f>
        <v>-3163</v>
      </c>
      <c r="BH29" s="11">
        <f>(BF29/BE29-1)*100</f>
        <v>-100</v>
      </c>
      <c r="BI29" s="10">
        <f>SUM(BI16+BI26+BI28)</f>
        <v>5613</v>
      </c>
      <c r="BJ29" s="10">
        <f>SUM(BJ16+BJ26+BJ28)</f>
        <v>0</v>
      </c>
      <c r="BK29" s="10">
        <f t="shared" si="29"/>
        <v>-5613</v>
      </c>
      <c r="BL29" s="11">
        <f t="shared" si="30"/>
        <v>-100</v>
      </c>
      <c r="BM29" s="136">
        <f t="shared" si="54"/>
        <v>11161</v>
      </c>
      <c r="BN29" s="137">
        <f t="shared" si="55"/>
        <v>0</v>
      </c>
      <c r="BO29" s="118">
        <f>SUM(BO16+BO26+BO28)</f>
        <v>25985.85</v>
      </c>
      <c r="BP29" s="118">
        <f>SUM(BN29-BO29)</f>
        <v>-25985.85</v>
      </c>
      <c r="BQ29" s="11">
        <f>(BN29/BO29-1)*100</f>
        <v>-100</v>
      </c>
      <c r="BR29" s="10">
        <f>SUM(BR16+BR26+BR27)</f>
        <v>33675</v>
      </c>
      <c r="BS29" s="10">
        <f>SUM(BS16+BS26+BS28)</f>
        <v>14502</v>
      </c>
      <c r="BT29" s="127">
        <f t="shared" si="60"/>
        <v>48429.85</v>
      </c>
      <c r="BU29" s="11">
        <f>SUM(BS29-BT29)</f>
        <v>-33927.85</v>
      </c>
      <c r="BV29" s="11">
        <f>(BS29/BT29-1)*100</f>
        <v>-70.055657822603209</v>
      </c>
    </row>
    <row r="31" spans="1:74" ht="13.5" customHeight="1" x14ac:dyDescent="0.2">
      <c r="A31" s="1" t="s">
        <v>94</v>
      </c>
      <c r="M31" s="1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C3:AD3"/>
    <mergeCell ref="A1:V2"/>
    <mergeCell ref="A3:A4"/>
    <mergeCell ref="B3:C3"/>
    <mergeCell ref="D3:E3"/>
    <mergeCell ref="F3:G3"/>
    <mergeCell ref="H3:I3"/>
    <mergeCell ref="J3:K3"/>
    <mergeCell ref="L3:M3"/>
    <mergeCell ref="N3:P3"/>
    <mergeCell ref="Q3:R3"/>
    <mergeCell ref="S3:T3"/>
    <mergeCell ref="U3:V3"/>
    <mergeCell ref="W3:X3"/>
    <mergeCell ref="Y3:Z3"/>
    <mergeCell ref="AA3:AB3"/>
    <mergeCell ref="BC3:BD3"/>
    <mergeCell ref="AE3:AG3"/>
    <mergeCell ref="AH3:AI3"/>
    <mergeCell ref="AJ3:AK3"/>
    <mergeCell ref="AL3:AM3"/>
    <mergeCell ref="AN3:AO3"/>
    <mergeCell ref="AP3:AQ3"/>
    <mergeCell ref="AR3:AS3"/>
    <mergeCell ref="AT3:AU3"/>
    <mergeCell ref="AV3:AX3"/>
    <mergeCell ref="AY3:AZ3"/>
    <mergeCell ref="BA3:BB3"/>
    <mergeCell ref="BR3:BT3"/>
    <mergeCell ref="BU3:BV3"/>
    <mergeCell ref="BE3:BF3"/>
    <mergeCell ref="BG3:BH3"/>
    <mergeCell ref="BI3:BJ3"/>
    <mergeCell ref="BK3:BL3"/>
    <mergeCell ref="BM3:BO3"/>
    <mergeCell ref="BP3:BQ3"/>
  </mergeCells>
  <conditionalFormatting sqref="BG27:BG29 Y7:Y29 AC7:AC29 BG17:BG25 L6:L29 AJ6:AK6 AR6:AS6 BH6:BH8 D6:D29 H6:H29 U6:U29 AH6:AH29 AL6:AL29 AP6:AP29 AT6:AT29 AY6:AY29 BG6:BG15 BK6:BK29 BP6:BP29 BC6:BC29 BU6:BU29 W6:Y6 AA6:AC6 BA6:BB6 BE6:BF6 BI6:BJ6 Q6:Q29">
    <cfRule type="colorScale" priority="1">
      <colorScale>
        <cfvo type="num" val="&quot;&lt;0&quot;"/>
        <cfvo type="num" val="&quot;&gt;0&quot;"/>
        <color rgb="FF00B050"/>
        <color rgb="FFFF0000"/>
      </colorScale>
    </cfRule>
    <cfRule type="colorScale" priority="2">
      <colorScale>
        <cfvo type="num" val="&quot;&lt;0&quot;"/>
        <cfvo type="num" val="&quot;&gt;0&quot;"/>
        <color rgb="FF00B050"/>
        <color rgb="FFFF0000"/>
      </colorScale>
    </cfRule>
  </conditionalFormatting>
  <pageMargins left="3.937007874015748E-2" right="3.937007874015748E-2" top="0.15748031496062992" bottom="0.15748031496062992" header="0" footer="0"/>
  <pageSetup paperSize="9" scale="78" orientation="landscape" r:id="rId1"/>
  <rowBreaks count="1" manualBreakCount="1">
    <brk id="29" max="16383" man="1"/>
  </rowBreaks>
  <colBreaks count="1" manualBreakCount="1">
    <brk id="5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64"/>
  <sheetViews>
    <sheetView view="pageBreakPreview" zoomScale="120" zoomScaleNormal="100" zoomScaleSheetLayoutView="12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BO1" sqref="BO1:BW1048576"/>
    </sheetView>
  </sheetViews>
  <sheetFormatPr defaultColWidth="9.140625" defaultRowHeight="13.5" customHeight="1" x14ac:dyDescent="0.2"/>
  <cols>
    <col min="1" max="1" width="30.85546875" style="1" customWidth="1"/>
    <col min="2" max="16" width="8.140625" style="1" customWidth="1"/>
    <col min="17" max="18" width="8.7109375" style="1" customWidth="1"/>
    <col min="19" max="19" width="7" style="1" hidden="1" customWidth="1"/>
    <col min="20" max="20" width="7.7109375" style="1" hidden="1" customWidth="1"/>
    <col min="21" max="21" width="7.140625" style="1" hidden="1" customWidth="1"/>
    <col min="22" max="22" width="7.7109375" style="1" hidden="1" customWidth="1"/>
    <col min="23" max="75" width="0" style="1" hidden="1" customWidth="1"/>
    <col min="76" max="16384" width="9.140625" style="1"/>
  </cols>
  <sheetData>
    <row r="1" spans="1:74" ht="16.5" customHeight="1" x14ac:dyDescent="0.2">
      <c r="A1" s="207" t="s">
        <v>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74" ht="13.5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74" ht="13.5" customHeight="1" x14ac:dyDescent="0.2">
      <c r="A3" s="209" t="s">
        <v>0</v>
      </c>
      <c r="B3" s="205" t="s">
        <v>72</v>
      </c>
      <c r="C3" s="206"/>
      <c r="D3" s="203" t="s">
        <v>1</v>
      </c>
      <c r="E3" s="204"/>
      <c r="F3" s="205" t="s">
        <v>74</v>
      </c>
      <c r="G3" s="206"/>
      <c r="H3" s="203" t="s">
        <v>1</v>
      </c>
      <c r="I3" s="204"/>
      <c r="J3" s="205" t="s">
        <v>74</v>
      </c>
      <c r="K3" s="206"/>
      <c r="L3" s="203" t="s">
        <v>1</v>
      </c>
      <c r="M3" s="204"/>
      <c r="N3" s="200" t="s">
        <v>74</v>
      </c>
      <c r="O3" s="201"/>
      <c r="P3" s="202"/>
      <c r="Q3" s="213" t="s">
        <v>33</v>
      </c>
      <c r="R3" s="214"/>
      <c r="S3" s="205" t="s">
        <v>72</v>
      </c>
      <c r="T3" s="206"/>
      <c r="U3" s="203" t="s">
        <v>1</v>
      </c>
      <c r="V3" s="204"/>
      <c r="W3" s="205" t="s">
        <v>74</v>
      </c>
      <c r="X3" s="206"/>
      <c r="Y3" s="203" t="s">
        <v>1</v>
      </c>
      <c r="Z3" s="204"/>
      <c r="AA3" s="205" t="s">
        <v>74</v>
      </c>
      <c r="AB3" s="206"/>
      <c r="AC3" s="203" t="s">
        <v>1</v>
      </c>
      <c r="AD3" s="204"/>
      <c r="AE3" s="200" t="s">
        <v>74</v>
      </c>
      <c r="AF3" s="201"/>
      <c r="AG3" s="202"/>
      <c r="AH3" s="203" t="s">
        <v>34</v>
      </c>
      <c r="AI3" s="204"/>
      <c r="AJ3" s="205" t="s">
        <v>72</v>
      </c>
      <c r="AK3" s="206"/>
      <c r="AL3" s="203" t="s">
        <v>1</v>
      </c>
      <c r="AM3" s="204"/>
      <c r="AN3" s="205" t="s">
        <v>51</v>
      </c>
      <c r="AO3" s="206"/>
      <c r="AP3" s="203" t="s">
        <v>1</v>
      </c>
      <c r="AQ3" s="204"/>
      <c r="AR3" s="205" t="s">
        <v>72</v>
      </c>
      <c r="AS3" s="206"/>
      <c r="AT3" s="203" t="s">
        <v>1</v>
      </c>
      <c r="AU3" s="204"/>
      <c r="AV3" s="200" t="s">
        <v>72</v>
      </c>
      <c r="AW3" s="201"/>
      <c r="AX3" s="202"/>
      <c r="AY3" s="203" t="s">
        <v>35</v>
      </c>
      <c r="AZ3" s="204"/>
      <c r="BA3" s="205" t="s">
        <v>72</v>
      </c>
      <c r="BB3" s="206"/>
      <c r="BC3" s="203" t="s">
        <v>1</v>
      </c>
      <c r="BD3" s="204"/>
      <c r="BE3" s="200" t="s">
        <v>72</v>
      </c>
      <c r="BF3" s="202"/>
      <c r="BG3" s="203" t="s">
        <v>1</v>
      </c>
      <c r="BH3" s="204"/>
      <c r="BI3" s="205" t="s">
        <v>72</v>
      </c>
      <c r="BJ3" s="206"/>
      <c r="BK3" s="203" t="s">
        <v>1</v>
      </c>
      <c r="BL3" s="204"/>
      <c r="BM3" s="200" t="s">
        <v>72</v>
      </c>
      <c r="BN3" s="201"/>
      <c r="BO3" s="202"/>
      <c r="BP3" s="203" t="s">
        <v>36</v>
      </c>
      <c r="BQ3" s="204"/>
      <c r="BR3" s="200" t="s">
        <v>72</v>
      </c>
      <c r="BS3" s="201"/>
      <c r="BT3" s="202"/>
      <c r="BU3" s="203" t="s">
        <v>98</v>
      </c>
      <c r="BV3" s="204"/>
    </row>
    <row r="4" spans="1:74" ht="13.5" customHeight="1" thickBot="1" x14ac:dyDescent="0.25">
      <c r="A4" s="210"/>
      <c r="B4" s="31">
        <v>44562</v>
      </c>
      <c r="C4" s="34">
        <v>44927</v>
      </c>
      <c r="D4" s="35" t="s">
        <v>73</v>
      </c>
      <c r="E4" s="36" t="s">
        <v>2</v>
      </c>
      <c r="F4" s="31">
        <v>44593</v>
      </c>
      <c r="G4" s="34">
        <v>44958</v>
      </c>
      <c r="H4" s="35" t="s">
        <v>73</v>
      </c>
      <c r="I4" s="36" t="s">
        <v>2</v>
      </c>
      <c r="J4" s="31">
        <v>44621</v>
      </c>
      <c r="K4" s="34">
        <v>44986</v>
      </c>
      <c r="L4" s="35" t="s">
        <v>73</v>
      </c>
      <c r="M4" s="36" t="s">
        <v>2</v>
      </c>
      <c r="N4" s="31" t="s">
        <v>39</v>
      </c>
      <c r="O4" s="31" t="s">
        <v>37</v>
      </c>
      <c r="P4" s="38" t="s">
        <v>38</v>
      </c>
      <c r="Q4" s="35" t="s">
        <v>73</v>
      </c>
      <c r="R4" s="36" t="s">
        <v>2</v>
      </c>
      <c r="S4" s="31">
        <v>44287</v>
      </c>
      <c r="T4" s="34">
        <v>44652</v>
      </c>
      <c r="U4" s="35" t="s">
        <v>73</v>
      </c>
      <c r="V4" s="36" t="s">
        <v>2</v>
      </c>
      <c r="W4" s="31">
        <v>44317</v>
      </c>
      <c r="X4" s="34">
        <v>44682</v>
      </c>
      <c r="Y4" s="35" t="s">
        <v>73</v>
      </c>
      <c r="Z4" s="36" t="s">
        <v>2</v>
      </c>
      <c r="AA4" s="31">
        <v>44348</v>
      </c>
      <c r="AB4" s="34">
        <v>44713</v>
      </c>
      <c r="AC4" s="35" t="s">
        <v>73</v>
      </c>
      <c r="AD4" s="36" t="s">
        <v>2</v>
      </c>
      <c r="AE4" s="31" t="s">
        <v>40</v>
      </c>
      <c r="AF4" s="31" t="s">
        <v>41</v>
      </c>
      <c r="AG4" s="38" t="s">
        <v>42</v>
      </c>
      <c r="AH4" s="35" t="s">
        <v>73</v>
      </c>
      <c r="AI4" s="36" t="s">
        <v>2</v>
      </c>
      <c r="AJ4" s="31">
        <v>44378</v>
      </c>
      <c r="AK4" s="34">
        <v>44743</v>
      </c>
      <c r="AL4" s="35" t="s">
        <v>73</v>
      </c>
      <c r="AM4" s="36" t="s">
        <v>2</v>
      </c>
      <c r="AN4" s="31">
        <v>44409</v>
      </c>
      <c r="AO4" s="34">
        <v>44774</v>
      </c>
      <c r="AP4" s="35" t="s">
        <v>73</v>
      </c>
      <c r="AQ4" s="36" t="s">
        <v>2</v>
      </c>
      <c r="AR4" s="31">
        <v>44440</v>
      </c>
      <c r="AS4" s="34">
        <v>44805</v>
      </c>
      <c r="AT4" s="35" t="s">
        <v>73</v>
      </c>
      <c r="AU4" s="36" t="s">
        <v>2</v>
      </c>
      <c r="AV4" s="31" t="s">
        <v>43</v>
      </c>
      <c r="AW4" s="31" t="s">
        <v>44</v>
      </c>
      <c r="AX4" s="38" t="s">
        <v>45</v>
      </c>
      <c r="AY4" s="35" t="s">
        <v>73</v>
      </c>
      <c r="AZ4" s="36" t="s">
        <v>2</v>
      </c>
      <c r="BA4" s="31">
        <v>44470</v>
      </c>
      <c r="BB4" s="34">
        <v>44835</v>
      </c>
      <c r="BC4" s="35" t="s">
        <v>73</v>
      </c>
      <c r="BD4" s="36" t="s">
        <v>2</v>
      </c>
      <c r="BE4" s="31">
        <v>44501</v>
      </c>
      <c r="BF4" s="34">
        <v>44866</v>
      </c>
      <c r="BG4" s="35" t="s">
        <v>73</v>
      </c>
      <c r="BH4" s="36" t="s">
        <v>2</v>
      </c>
      <c r="BI4" s="31">
        <v>44531</v>
      </c>
      <c r="BJ4" s="34">
        <v>44896</v>
      </c>
      <c r="BK4" s="35" t="s">
        <v>73</v>
      </c>
      <c r="BL4" s="36" t="s">
        <v>2</v>
      </c>
      <c r="BM4" s="31" t="s">
        <v>95</v>
      </c>
      <c r="BN4" s="31" t="s">
        <v>96</v>
      </c>
      <c r="BO4" s="38" t="s">
        <v>97</v>
      </c>
      <c r="BP4" s="35" t="s">
        <v>73</v>
      </c>
      <c r="BQ4" s="36" t="s">
        <v>2</v>
      </c>
      <c r="BR4" s="31" t="s">
        <v>46</v>
      </c>
      <c r="BS4" s="31" t="s">
        <v>47</v>
      </c>
      <c r="BT4" s="38" t="s">
        <v>48</v>
      </c>
      <c r="BU4" s="35" t="s">
        <v>73</v>
      </c>
      <c r="BV4" s="36" t="s">
        <v>2</v>
      </c>
    </row>
    <row r="5" spans="1:74" ht="13.5" customHeight="1" thickBot="1" x14ac:dyDescent="0.25">
      <c r="A5" s="14">
        <v>1</v>
      </c>
      <c r="B5" s="20">
        <v>2</v>
      </c>
      <c r="C5" s="21">
        <v>3</v>
      </c>
      <c r="D5" s="19">
        <v>4</v>
      </c>
      <c r="E5" s="18">
        <v>5</v>
      </c>
      <c r="F5" s="20">
        <v>6</v>
      </c>
      <c r="G5" s="21">
        <v>7</v>
      </c>
      <c r="H5" s="19">
        <v>8</v>
      </c>
      <c r="I5" s="18">
        <v>9</v>
      </c>
      <c r="J5" s="20">
        <v>10</v>
      </c>
      <c r="K5" s="21">
        <v>11</v>
      </c>
      <c r="L5" s="19">
        <v>12</v>
      </c>
      <c r="M5" s="18">
        <v>13</v>
      </c>
      <c r="N5" s="48">
        <v>14</v>
      </c>
      <c r="O5" s="48">
        <v>15</v>
      </c>
      <c r="P5" s="21">
        <v>16</v>
      </c>
      <c r="Q5" s="19">
        <v>17</v>
      </c>
      <c r="R5" s="18">
        <v>18</v>
      </c>
      <c r="S5" s="20">
        <v>19</v>
      </c>
      <c r="T5" s="21">
        <v>20</v>
      </c>
      <c r="U5" s="19">
        <v>21</v>
      </c>
      <c r="V5" s="18">
        <v>22</v>
      </c>
      <c r="W5" s="20">
        <v>23</v>
      </c>
      <c r="X5" s="21">
        <v>24</v>
      </c>
      <c r="Y5" s="19">
        <v>25</v>
      </c>
      <c r="Z5" s="18">
        <v>26</v>
      </c>
      <c r="AA5" s="20">
        <v>27</v>
      </c>
      <c r="AB5" s="21">
        <v>28</v>
      </c>
      <c r="AC5" s="19">
        <v>29</v>
      </c>
      <c r="AD5" s="18">
        <v>30</v>
      </c>
      <c r="AE5" s="48">
        <v>31</v>
      </c>
      <c r="AF5" s="48">
        <v>32</v>
      </c>
      <c r="AG5" s="21">
        <v>33</v>
      </c>
      <c r="AH5" s="19">
        <v>34</v>
      </c>
      <c r="AI5" s="18">
        <v>35</v>
      </c>
      <c r="AJ5" s="20">
        <v>36</v>
      </c>
      <c r="AK5" s="21">
        <v>37</v>
      </c>
      <c r="AL5" s="19">
        <v>38</v>
      </c>
      <c r="AM5" s="18">
        <v>39</v>
      </c>
      <c r="AN5" s="20">
        <v>40</v>
      </c>
      <c r="AO5" s="21">
        <v>41</v>
      </c>
      <c r="AP5" s="19">
        <v>42</v>
      </c>
      <c r="AQ5" s="18">
        <v>43</v>
      </c>
      <c r="AR5" s="20">
        <v>44</v>
      </c>
      <c r="AS5" s="21">
        <v>45</v>
      </c>
      <c r="AT5" s="19">
        <v>46</v>
      </c>
      <c r="AU5" s="18">
        <v>47</v>
      </c>
      <c r="AV5" s="48">
        <v>48</v>
      </c>
      <c r="AW5" s="48">
        <v>49</v>
      </c>
      <c r="AX5" s="21">
        <v>50</v>
      </c>
      <c r="AY5" s="19">
        <v>51</v>
      </c>
      <c r="AZ5" s="18">
        <v>52</v>
      </c>
      <c r="BA5" s="20">
        <v>53</v>
      </c>
      <c r="BB5" s="21">
        <v>54</v>
      </c>
      <c r="BC5" s="19">
        <v>55</v>
      </c>
      <c r="BD5" s="18">
        <v>56</v>
      </c>
      <c r="BE5" s="20">
        <v>53</v>
      </c>
      <c r="BF5" s="21">
        <v>54</v>
      </c>
      <c r="BG5" s="19">
        <v>59</v>
      </c>
      <c r="BH5" s="18">
        <v>60</v>
      </c>
      <c r="BI5" s="20">
        <v>61</v>
      </c>
      <c r="BJ5" s="21">
        <v>62</v>
      </c>
      <c r="BK5" s="19">
        <v>63</v>
      </c>
      <c r="BL5" s="18">
        <v>64</v>
      </c>
      <c r="BM5" s="20">
        <v>65</v>
      </c>
      <c r="BN5" s="20">
        <v>66</v>
      </c>
      <c r="BO5" s="21">
        <v>67</v>
      </c>
      <c r="BP5" s="19">
        <v>68</v>
      </c>
      <c r="BQ5" s="18">
        <v>69</v>
      </c>
      <c r="BR5" s="20">
        <v>70</v>
      </c>
      <c r="BS5" s="20">
        <v>71</v>
      </c>
      <c r="BT5" s="21">
        <v>72</v>
      </c>
      <c r="BU5" s="19">
        <v>73</v>
      </c>
      <c r="BV5" s="18">
        <v>74</v>
      </c>
    </row>
    <row r="6" spans="1:74" ht="13.5" customHeight="1" thickBot="1" x14ac:dyDescent="0.25">
      <c r="A6" s="5" t="s">
        <v>10</v>
      </c>
      <c r="B6" s="51">
        <v>58.2</v>
      </c>
      <c r="C6" s="51">
        <v>65.52</v>
      </c>
      <c r="D6" s="98">
        <f t="shared" ref="D6:D37" si="0">SUM(C6-B6)</f>
        <v>7.3199999999999932</v>
      </c>
      <c r="E6" s="99">
        <f t="shared" ref="E6:E62" si="1">(C6/B6-1)*100</f>
        <v>12.577319587628843</v>
      </c>
      <c r="F6" s="17">
        <v>60.35</v>
      </c>
      <c r="G6" s="17">
        <v>70.149000000000001</v>
      </c>
      <c r="H6" s="106">
        <f>SUM(G6-F6)</f>
        <v>9.7989999999999995</v>
      </c>
      <c r="I6" s="107">
        <f>(G6/F6-1)*100</f>
        <v>16.236951118475563</v>
      </c>
      <c r="J6" s="17">
        <v>65.5</v>
      </c>
      <c r="K6" s="17">
        <v>55.97</v>
      </c>
      <c r="L6" s="106">
        <f>SUM(K6-J6)</f>
        <v>-9.5300000000000011</v>
      </c>
      <c r="M6" s="108">
        <f>(K6/J6-1)*100</f>
        <v>-14.549618320610691</v>
      </c>
      <c r="N6" s="71">
        <f>B6+F6+J6</f>
        <v>184.05</v>
      </c>
      <c r="O6" s="71">
        <f t="shared" ref="O6:O37" si="2">C6++G6++K6</f>
        <v>191.63899999999998</v>
      </c>
      <c r="P6" s="72">
        <v>197.3</v>
      </c>
      <c r="Q6" s="25">
        <f>SUM(O6-P6)</f>
        <v>-5.6610000000000298</v>
      </c>
      <c r="R6" s="26">
        <f>(O6/P6-1)*100</f>
        <v>-2.8692346680182612</v>
      </c>
      <c r="S6" s="17">
        <v>44.99</v>
      </c>
      <c r="T6" s="17">
        <v>44.99</v>
      </c>
      <c r="U6" s="106">
        <f>SUM(T6-S6)</f>
        <v>0</v>
      </c>
      <c r="V6" s="107">
        <f>(T6/S6-1)*100</f>
        <v>0</v>
      </c>
      <c r="W6" s="17"/>
      <c r="X6" s="17"/>
      <c r="Y6" s="25">
        <f>SUM(X6-W6)</f>
        <v>0</v>
      </c>
      <c r="Z6" s="26" t="e">
        <f>(X6/W6-1)*100</f>
        <v>#DIV/0!</v>
      </c>
      <c r="AA6" s="17"/>
      <c r="AB6" s="17"/>
      <c r="AC6" s="32">
        <f>SUM(AB6-AA6)</f>
        <v>0</v>
      </c>
      <c r="AD6" s="50" t="e">
        <f>(AB6/AA6-1)*100</f>
        <v>#DIV/0!</v>
      </c>
      <c r="AE6" s="47">
        <f>S6+W6+AA6</f>
        <v>44.99</v>
      </c>
      <c r="AF6" s="49">
        <f>T6++X6++AB6</f>
        <v>44.99</v>
      </c>
      <c r="AG6" s="17">
        <v>19</v>
      </c>
      <c r="AH6" s="32">
        <f>SUM(AF6-AG6)</f>
        <v>25.990000000000002</v>
      </c>
      <c r="AI6" s="33">
        <f>(AF6/AG6-1)*100</f>
        <v>136.78947368421052</v>
      </c>
      <c r="AJ6" s="17"/>
      <c r="AK6" s="17"/>
      <c r="AL6" s="32">
        <f>SUM(AK6-AJ6)</f>
        <v>0</v>
      </c>
      <c r="AM6" s="33" t="e">
        <f>(AK6/AJ6-1)*100</f>
        <v>#DIV/0!</v>
      </c>
      <c r="AN6" s="17"/>
      <c r="AO6" s="17"/>
      <c r="AP6" s="32">
        <f>SUM(AO6-AN6)</f>
        <v>0</v>
      </c>
      <c r="AQ6" s="33" t="e">
        <f>(AO6/AN6-1)*100</f>
        <v>#DIV/0!</v>
      </c>
      <c r="AR6" s="17"/>
      <c r="AS6" s="17"/>
      <c r="AT6" s="32">
        <f>SUM(AS6-AR6)</f>
        <v>0</v>
      </c>
      <c r="AU6" s="50" t="e">
        <f>(AS6/AR6-1)*100</f>
        <v>#DIV/0!</v>
      </c>
      <c r="AV6" s="47">
        <f>AJ6+AN6+AR6</f>
        <v>0</v>
      </c>
      <c r="AW6" s="49">
        <f>AK6++AO6++AS6</f>
        <v>0</v>
      </c>
      <c r="AX6" s="17">
        <v>0</v>
      </c>
      <c r="AY6" s="32">
        <f>SUM(AW6-AX6)</f>
        <v>0</v>
      </c>
      <c r="AZ6" s="33" t="e">
        <f>(AW6/AX6-1)*100</f>
        <v>#DIV/0!</v>
      </c>
      <c r="BA6" s="17">
        <v>27.41</v>
      </c>
      <c r="BB6" s="17">
        <v>27.41</v>
      </c>
      <c r="BC6" s="32">
        <f>SUM(BB6-BA6)</f>
        <v>0</v>
      </c>
      <c r="BD6" s="33">
        <f>(BB6/BA6-1)*100</f>
        <v>0</v>
      </c>
      <c r="BE6" s="17">
        <v>40.121000000000002</v>
      </c>
      <c r="BF6" s="17">
        <v>40.121000000000002</v>
      </c>
      <c r="BG6" s="32">
        <f>SUM(BF6-BE6)</f>
        <v>0</v>
      </c>
      <c r="BH6" s="33">
        <f>(BF6/BE6-1)*100</f>
        <v>0</v>
      </c>
      <c r="BI6" s="17">
        <v>74.63</v>
      </c>
      <c r="BJ6" s="17">
        <v>74.63</v>
      </c>
      <c r="BK6" s="157">
        <f>SUM(BJ6-BI6)</f>
        <v>0</v>
      </c>
      <c r="BL6" s="33">
        <f>(BJ6/BI6-1)*100</f>
        <v>0</v>
      </c>
      <c r="BM6" s="43">
        <f>BA6+BE6+BI6</f>
        <v>142.161</v>
      </c>
      <c r="BN6" s="42">
        <f>BB6++BF6++BJ6</f>
        <v>142.161</v>
      </c>
      <c r="BO6" s="17">
        <v>159.30000000000001</v>
      </c>
      <c r="BP6" s="32">
        <f>SUM(BN6-BO6)</f>
        <v>-17.13900000000001</v>
      </c>
      <c r="BQ6" s="33">
        <f t="shared" ref="BQ6:BQ55" si="3">(BN6/BO6-1)*100</f>
        <v>-10.758945386064035</v>
      </c>
      <c r="BR6" s="43">
        <f>N6+AE6+AV6+BM6</f>
        <v>371.20100000000002</v>
      </c>
      <c r="BS6" s="42">
        <f>O6+AF6+AW6+BN6</f>
        <v>378.78999999999996</v>
      </c>
      <c r="BT6" s="17">
        <f>P6+AG6+AX6+BO6</f>
        <v>375.6</v>
      </c>
      <c r="BU6" s="32">
        <f t="shared" ref="BU6:BU55" si="4">SUM(BS6-BT6)</f>
        <v>3.1899999999999409</v>
      </c>
      <c r="BV6" s="33">
        <f t="shared" ref="BV6:BV55" si="5">(BS6/BT6-1)*100</f>
        <v>0.84930777422789205</v>
      </c>
    </row>
    <row r="7" spans="1:74" ht="13.5" customHeight="1" thickBot="1" x14ac:dyDescent="0.25">
      <c r="A7" s="2" t="s">
        <v>11</v>
      </c>
      <c r="B7" s="46">
        <v>73.97</v>
      </c>
      <c r="C7" s="46">
        <v>66.52</v>
      </c>
      <c r="D7" s="98">
        <f t="shared" si="0"/>
        <v>-7.4500000000000028</v>
      </c>
      <c r="E7" s="99">
        <f t="shared" si="1"/>
        <v>-10.071650669190213</v>
      </c>
      <c r="F7" s="46">
        <v>59.74</v>
      </c>
      <c r="G7" s="46">
        <v>64.5</v>
      </c>
      <c r="H7" s="106">
        <f t="shared" ref="H7:H62" si="6">SUM(G7-F7)</f>
        <v>4.759999999999998</v>
      </c>
      <c r="I7" s="107">
        <f t="shared" ref="I7:I62" si="7">(G7/F7-1)*100</f>
        <v>7.9678607298292459</v>
      </c>
      <c r="J7" s="46">
        <v>56.72</v>
      </c>
      <c r="K7" s="46">
        <v>60</v>
      </c>
      <c r="L7" s="106">
        <f t="shared" ref="L7:L62" si="8">SUM(K7-J7)</f>
        <v>3.2800000000000011</v>
      </c>
      <c r="M7" s="108">
        <f t="shared" ref="M7:M62" si="9">(K7/J7-1)*100</f>
        <v>5.7827926657263884</v>
      </c>
      <c r="N7" s="71">
        <f>B7+F7+J7+N8</f>
        <v>257.29000000000002</v>
      </c>
      <c r="O7" s="71">
        <f>C7++G7++K7+O8</f>
        <v>252.54599999999999</v>
      </c>
      <c r="P7" s="72">
        <v>249.4</v>
      </c>
      <c r="Q7" s="161">
        <f t="shared" ref="Q7:Q8" si="10">SUM(O7-P7)</f>
        <v>3.1459999999999866</v>
      </c>
      <c r="R7" s="26">
        <f t="shared" ref="R7:R62" si="11">(O7/P7-1)*100</f>
        <v>1.2614274258219593</v>
      </c>
      <c r="S7" s="46">
        <v>37.979999999999997</v>
      </c>
      <c r="T7" s="46">
        <v>37.979999999999997</v>
      </c>
      <c r="U7" s="106">
        <f t="shared" ref="U7:U62" si="12">SUM(T7-S7)</f>
        <v>0</v>
      </c>
      <c r="V7" s="107">
        <f t="shared" ref="V7:V62" si="13">(T7/S7-1)*100</f>
        <v>0</v>
      </c>
      <c r="W7" s="46"/>
      <c r="X7" s="46"/>
      <c r="Y7" s="25">
        <f t="shared" ref="Y7:Y62" si="14">SUM(X7-W7)</f>
        <v>0</v>
      </c>
      <c r="Z7" s="26" t="e">
        <f t="shared" ref="Z7:Z62" si="15">(X7/W7-1)*100</f>
        <v>#DIV/0!</v>
      </c>
      <c r="AA7" s="46"/>
      <c r="AB7" s="46"/>
      <c r="AC7" s="32">
        <f t="shared" ref="AC7:AC62" si="16">SUM(AB7-AA7)</f>
        <v>0</v>
      </c>
      <c r="AD7" s="50" t="e">
        <f t="shared" ref="AD7:AD62" si="17">(AB7/AA7-1)*100</f>
        <v>#DIV/0!</v>
      </c>
      <c r="AE7" s="47">
        <f t="shared" ref="AE7:AE8" si="18">S7+W7+AA7</f>
        <v>37.979999999999997</v>
      </c>
      <c r="AF7" s="49">
        <f t="shared" ref="AF7:AF8" si="19">T7++X7++AB7</f>
        <v>37.979999999999997</v>
      </c>
      <c r="AG7" s="17">
        <v>19.8</v>
      </c>
      <c r="AH7" s="32">
        <f t="shared" ref="AH7:AH37" si="20">SUM(AF7-AG7)</f>
        <v>18.179999999999996</v>
      </c>
      <c r="AI7" s="33">
        <f t="shared" ref="AI7:AI37" si="21">(AF7/AG7-1)*100</f>
        <v>91.818181818181799</v>
      </c>
      <c r="AJ7" s="46"/>
      <c r="AK7" s="46"/>
      <c r="AL7" s="32">
        <f t="shared" ref="AL7:AL62" si="22">SUM(AK7-AJ7)</f>
        <v>0</v>
      </c>
      <c r="AM7" s="33" t="e">
        <f t="shared" ref="AM7:AM48" si="23">(AK7/AJ7-1)*100</f>
        <v>#DIV/0!</v>
      </c>
      <c r="AN7" s="46"/>
      <c r="AO7" s="46"/>
      <c r="AP7" s="32">
        <f t="shared" ref="AP7:AP45" si="24">SUM(AO7-AN7)</f>
        <v>0</v>
      </c>
      <c r="AQ7" s="33" t="e">
        <f t="shared" ref="AQ7:AQ45" si="25">(AO7/AN7-1)*100</f>
        <v>#DIV/0!</v>
      </c>
      <c r="AR7" s="46"/>
      <c r="AS7" s="46"/>
      <c r="AT7" s="32">
        <f t="shared" ref="AT7:AT62" si="26">SUM(AS7-AR7)</f>
        <v>0</v>
      </c>
      <c r="AU7" s="50" t="e">
        <f t="shared" ref="AU7:AU62" si="27">(AS7/AR7-1)*100</f>
        <v>#DIV/0!</v>
      </c>
      <c r="AV7" s="47">
        <f t="shared" ref="AV7:AV8" si="28">AJ7+AN7+AR7</f>
        <v>0</v>
      </c>
      <c r="AW7" s="49">
        <f t="shared" ref="AW7:AW8" si="29">AK7++AO7++AS7</f>
        <v>0</v>
      </c>
      <c r="AX7" s="46">
        <v>0</v>
      </c>
      <c r="AY7" s="32">
        <f t="shared" ref="AY7:AY37" si="30">SUM(AW7-AX7)</f>
        <v>0</v>
      </c>
      <c r="AZ7" s="33" t="e">
        <f t="shared" ref="AZ7:AZ37" si="31">(AW7/AX7-1)*100</f>
        <v>#DIV/0!</v>
      </c>
      <c r="BA7" s="46">
        <v>24.45</v>
      </c>
      <c r="BB7" s="46">
        <v>24.45</v>
      </c>
      <c r="BC7" s="32">
        <f t="shared" ref="BC7:BC23" si="32">SUM(BB7-BA7)</f>
        <v>0</v>
      </c>
      <c r="BD7" s="33">
        <f t="shared" ref="BD7:BD12" si="33">(BB7/BA7-1)*100</f>
        <v>0</v>
      </c>
      <c r="BE7" s="46">
        <v>48.08</v>
      </c>
      <c r="BF7" s="46">
        <v>48.08</v>
      </c>
      <c r="BG7" s="32">
        <f t="shared" ref="BG7:BG21" si="34">SUM(BF7-BE7)</f>
        <v>0</v>
      </c>
      <c r="BH7" s="33">
        <f t="shared" ref="BH7:BH20" si="35">(BF7/BE7-1)*100</f>
        <v>0</v>
      </c>
      <c r="BI7" s="46">
        <v>77.569999999999993</v>
      </c>
      <c r="BJ7" s="46">
        <v>77.569999999999993</v>
      </c>
      <c r="BK7" s="32">
        <f t="shared" ref="BK7:BK62" si="36">SUM(BJ7-BI7)</f>
        <v>0</v>
      </c>
      <c r="BL7" s="33">
        <f t="shared" ref="BL7:BL8" si="37">(BJ7/BI7-1)*100</f>
        <v>0</v>
      </c>
      <c r="BM7" s="43">
        <f t="shared" ref="BM7:BM8" si="38">BA7+BE7+BI7</f>
        <v>150.1</v>
      </c>
      <c r="BN7" s="42">
        <f t="shared" ref="BN7:BN8" si="39">BB7++BF7++BJ7</f>
        <v>150.1</v>
      </c>
      <c r="BO7" s="46">
        <v>149.9</v>
      </c>
      <c r="BP7" s="32">
        <f t="shared" ref="BP7:BP8" si="40">SUM(BN7-BO7)</f>
        <v>0.19999999999998863</v>
      </c>
      <c r="BQ7" s="33">
        <f t="shared" si="3"/>
        <v>0.13342228152100066</v>
      </c>
      <c r="BR7" s="43">
        <f t="shared" ref="BR7:BR8" si="41">N7+AE7+AV7+BM7</f>
        <v>445.37</v>
      </c>
      <c r="BS7" s="42">
        <f t="shared" ref="BS7:BS8" si="42">O7+AF7+AW7+BN7</f>
        <v>440.62599999999998</v>
      </c>
      <c r="BT7" s="17">
        <f t="shared" ref="BT7:BT62" si="43">P7+AG7+AX7+BO7</f>
        <v>419.1</v>
      </c>
      <c r="BU7" s="32">
        <f t="shared" si="4"/>
        <v>21.525999999999954</v>
      </c>
      <c r="BV7" s="33">
        <f t="shared" si="5"/>
        <v>5.1362443330947194</v>
      </c>
    </row>
    <row r="8" spans="1:74" ht="13.5" customHeight="1" thickBot="1" x14ac:dyDescent="0.25">
      <c r="A8" s="2" t="s">
        <v>80</v>
      </c>
      <c r="B8" s="46">
        <v>24.94</v>
      </c>
      <c r="C8" s="46">
        <v>3.07</v>
      </c>
      <c r="D8" s="98">
        <f t="shared" si="0"/>
        <v>-21.87</v>
      </c>
      <c r="E8" s="99">
        <f t="shared" si="1"/>
        <v>-87.690457097032876</v>
      </c>
      <c r="F8" s="46">
        <v>20</v>
      </c>
      <c r="G8" s="46">
        <v>36.536000000000001</v>
      </c>
      <c r="H8" s="161">
        <f t="shared" si="6"/>
        <v>16.536000000000001</v>
      </c>
      <c r="I8" s="107">
        <f t="shared" si="7"/>
        <v>82.679999999999993</v>
      </c>
      <c r="J8" s="46">
        <v>21.92</v>
      </c>
      <c r="K8" s="46">
        <v>21.92</v>
      </c>
      <c r="L8" s="106">
        <f t="shared" si="8"/>
        <v>0</v>
      </c>
      <c r="M8" s="108">
        <f t="shared" si="9"/>
        <v>0</v>
      </c>
      <c r="N8" s="71">
        <f t="shared" ref="N8:N37" si="44">B8+F8+J8</f>
        <v>66.86</v>
      </c>
      <c r="O8" s="71">
        <f t="shared" si="2"/>
        <v>61.526000000000003</v>
      </c>
      <c r="P8" s="72">
        <v>60</v>
      </c>
      <c r="Q8" s="25">
        <f t="shared" si="10"/>
        <v>1.5260000000000034</v>
      </c>
      <c r="R8" s="26">
        <f t="shared" si="11"/>
        <v>2.5433333333333419</v>
      </c>
      <c r="S8" s="46">
        <v>19.22</v>
      </c>
      <c r="T8" s="46">
        <v>19.22</v>
      </c>
      <c r="U8" s="106">
        <f t="shared" si="12"/>
        <v>0</v>
      </c>
      <c r="V8" s="107">
        <f t="shared" si="13"/>
        <v>0</v>
      </c>
      <c r="W8" s="46"/>
      <c r="X8" s="46"/>
      <c r="Y8" s="25">
        <f t="shared" si="14"/>
        <v>0</v>
      </c>
      <c r="Z8" s="26" t="e">
        <f t="shared" si="15"/>
        <v>#DIV/0!</v>
      </c>
      <c r="AA8" s="46"/>
      <c r="AB8" s="46"/>
      <c r="AC8" s="32">
        <f t="shared" si="16"/>
        <v>0</v>
      </c>
      <c r="AD8" s="50" t="e">
        <f t="shared" si="17"/>
        <v>#DIV/0!</v>
      </c>
      <c r="AE8" s="47">
        <f t="shared" si="18"/>
        <v>19.22</v>
      </c>
      <c r="AF8" s="49">
        <f t="shared" si="19"/>
        <v>19.22</v>
      </c>
      <c r="AG8" s="17">
        <v>10</v>
      </c>
      <c r="AH8" s="32">
        <f t="shared" si="20"/>
        <v>9.2199999999999989</v>
      </c>
      <c r="AI8" s="33">
        <f t="shared" si="21"/>
        <v>92.199999999999989</v>
      </c>
      <c r="AJ8" s="46"/>
      <c r="AK8" s="46"/>
      <c r="AL8" s="32">
        <f t="shared" si="22"/>
        <v>0</v>
      </c>
      <c r="AM8" s="33" t="e">
        <f t="shared" si="23"/>
        <v>#DIV/0!</v>
      </c>
      <c r="AN8" s="54"/>
      <c r="AO8" s="46"/>
      <c r="AP8" s="32">
        <f t="shared" si="24"/>
        <v>0</v>
      </c>
      <c r="AQ8" s="33" t="e">
        <f t="shared" si="25"/>
        <v>#DIV/0!</v>
      </c>
      <c r="AR8" s="46"/>
      <c r="AS8" s="46"/>
      <c r="AT8" s="32">
        <f t="shared" si="26"/>
        <v>0</v>
      </c>
      <c r="AU8" s="50" t="e">
        <f t="shared" si="27"/>
        <v>#DIV/0!</v>
      </c>
      <c r="AV8" s="47">
        <f t="shared" si="28"/>
        <v>0</v>
      </c>
      <c r="AW8" s="49">
        <f t="shared" si="29"/>
        <v>0</v>
      </c>
      <c r="AX8" s="46">
        <v>0</v>
      </c>
      <c r="AY8" s="32">
        <f t="shared" si="30"/>
        <v>0</v>
      </c>
      <c r="AZ8" s="33" t="e">
        <f t="shared" si="31"/>
        <v>#DIV/0!</v>
      </c>
      <c r="BA8" s="46">
        <v>0</v>
      </c>
      <c r="BB8" s="46">
        <v>0</v>
      </c>
      <c r="BC8" s="32">
        <f t="shared" si="32"/>
        <v>0</v>
      </c>
      <c r="BD8" s="33" t="e">
        <f t="shared" si="33"/>
        <v>#DIV/0!</v>
      </c>
      <c r="BE8" s="46">
        <v>0</v>
      </c>
      <c r="BF8" s="46">
        <v>0</v>
      </c>
      <c r="BG8" s="32">
        <f t="shared" si="34"/>
        <v>0</v>
      </c>
      <c r="BH8" s="33" t="e">
        <f t="shared" si="35"/>
        <v>#DIV/0!</v>
      </c>
      <c r="BI8" s="46">
        <v>1.25</v>
      </c>
      <c r="BJ8" s="46">
        <v>1.25</v>
      </c>
      <c r="BK8" s="32">
        <f t="shared" si="36"/>
        <v>0</v>
      </c>
      <c r="BL8" s="33">
        <f t="shared" si="37"/>
        <v>0</v>
      </c>
      <c r="BM8" s="43">
        <f t="shared" si="38"/>
        <v>1.25</v>
      </c>
      <c r="BN8" s="42">
        <f t="shared" si="39"/>
        <v>1.25</v>
      </c>
      <c r="BO8" s="46">
        <v>100</v>
      </c>
      <c r="BP8" s="32">
        <f t="shared" si="40"/>
        <v>-98.75</v>
      </c>
      <c r="BQ8" s="33">
        <f t="shared" si="3"/>
        <v>-98.75</v>
      </c>
      <c r="BR8" s="43">
        <f t="shared" si="41"/>
        <v>87.33</v>
      </c>
      <c r="BS8" s="42">
        <f t="shared" si="42"/>
        <v>81.996000000000009</v>
      </c>
      <c r="BT8" s="17">
        <f t="shared" si="43"/>
        <v>170</v>
      </c>
      <c r="BU8" s="32">
        <f t="shared" si="4"/>
        <v>-88.003999999999991</v>
      </c>
      <c r="BV8" s="33">
        <f t="shared" si="5"/>
        <v>-51.76705882352941</v>
      </c>
    </row>
    <row r="9" spans="1:74" ht="13.5" customHeight="1" thickBot="1" x14ac:dyDescent="0.25">
      <c r="A9" s="2" t="s">
        <v>3</v>
      </c>
      <c r="B9" s="15">
        <v>45.47</v>
      </c>
      <c r="C9" s="15">
        <v>38.380000000000003</v>
      </c>
      <c r="D9" s="100">
        <f t="shared" si="0"/>
        <v>-7.0899999999999963</v>
      </c>
      <c r="E9" s="101">
        <f t="shared" si="1"/>
        <v>-15.592698482515932</v>
      </c>
      <c r="F9" s="15">
        <v>42.22</v>
      </c>
      <c r="G9" s="15">
        <v>49.55</v>
      </c>
      <c r="H9" s="100">
        <f t="shared" si="6"/>
        <v>7.3299999999999983</v>
      </c>
      <c r="I9" s="101">
        <f t="shared" si="7"/>
        <v>17.361440075793453</v>
      </c>
      <c r="J9" s="15">
        <v>35.5</v>
      </c>
      <c r="K9" s="15">
        <v>41.64</v>
      </c>
      <c r="L9" s="100">
        <f t="shared" si="8"/>
        <v>6.1400000000000006</v>
      </c>
      <c r="M9" s="101">
        <f t="shared" si="9"/>
        <v>17.29577464788732</v>
      </c>
      <c r="N9" s="73">
        <f t="shared" si="44"/>
        <v>123.19</v>
      </c>
      <c r="O9" s="74">
        <f t="shared" si="2"/>
        <v>129.57</v>
      </c>
      <c r="P9" s="75">
        <v>182</v>
      </c>
      <c r="Q9" s="25">
        <f t="shared" ref="Q9:Q62" si="45">SUM(O9-P9)</f>
        <v>-52.430000000000007</v>
      </c>
      <c r="R9" s="26">
        <f t="shared" si="11"/>
        <v>-28.807692307692314</v>
      </c>
      <c r="S9" s="15">
        <v>27.29</v>
      </c>
      <c r="T9" s="15">
        <v>27.29</v>
      </c>
      <c r="U9" s="100">
        <f t="shared" si="12"/>
        <v>0</v>
      </c>
      <c r="V9" s="101">
        <f t="shared" si="13"/>
        <v>0</v>
      </c>
      <c r="W9" s="15"/>
      <c r="X9" s="15"/>
      <c r="Y9" s="27">
        <f t="shared" si="14"/>
        <v>0</v>
      </c>
      <c r="Z9" s="28" t="e">
        <f t="shared" si="15"/>
        <v>#DIV/0!</v>
      </c>
      <c r="AA9" s="15"/>
      <c r="AB9" s="15"/>
      <c r="AC9" s="22">
        <f t="shared" si="16"/>
        <v>0</v>
      </c>
      <c r="AD9" s="12" t="e">
        <f t="shared" si="17"/>
        <v>#DIV/0!</v>
      </c>
      <c r="AE9" s="37">
        <f>S9+W9+AA9</f>
        <v>27.29</v>
      </c>
      <c r="AF9" s="13">
        <f>T9++X9++AB9</f>
        <v>27.29</v>
      </c>
      <c r="AG9" s="15">
        <v>17.5</v>
      </c>
      <c r="AH9" s="32">
        <f t="shared" si="20"/>
        <v>9.7899999999999991</v>
      </c>
      <c r="AI9" s="33">
        <f t="shared" si="21"/>
        <v>55.942857142857136</v>
      </c>
      <c r="AJ9" s="15"/>
      <c r="AK9" s="15"/>
      <c r="AL9" s="22">
        <f t="shared" si="22"/>
        <v>0</v>
      </c>
      <c r="AM9" s="52" t="e">
        <f t="shared" si="23"/>
        <v>#DIV/0!</v>
      </c>
      <c r="AN9" s="55"/>
      <c r="AO9" s="53"/>
      <c r="AP9" s="22">
        <f t="shared" si="24"/>
        <v>0</v>
      </c>
      <c r="AQ9" s="12" t="e">
        <f t="shared" si="25"/>
        <v>#DIV/0!</v>
      </c>
      <c r="AR9" s="15"/>
      <c r="AS9" s="15"/>
      <c r="AT9" s="22">
        <f t="shared" si="26"/>
        <v>0</v>
      </c>
      <c r="AU9" s="12" t="e">
        <f t="shared" si="27"/>
        <v>#DIV/0!</v>
      </c>
      <c r="AV9" s="37">
        <f>AJ9+AN9+AR9</f>
        <v>0</v>
      </c>
      <c r="AW9" s="13">
        <f>AK9++AO9++AS9</f>
        <v>0</v>
      </c>
      <c r="AX9" s="15">
        <v>0</v>
      </c>
      <c r="AY9" s="32">
        <f t="shared" si="30"/>
        <v>0</v>
      </c>
      <c r="AZ9" s="33" t="e">
        <f t="shared" si="31"/>
        <v>#DIV/0!</v>
      </c>
      <c r="BA9" s="117">
        <v>11.91</v>
      </c>
      <c r="BB9" s="117">
        <v>11.91</v>
      </c>
      <c r="BC9" s="32">
        <f t="shared" si="32"/>
        <v>0</v>
      </c>
      <c r="BD9" s="33">
        <f t="shared" si="33"/>
        <v>0</v>
      </c>
      <c r="BE9" s="15">
        <v>34.31</v>
      </c>
      <c r="BF9" s="15">
        <v>34.31</v>
      </c>
      <c r="BG9" s="32">
        <f t="shared" si="34"/>
        <v>0</v>
      </c>
      <c r="BH9" s="33">
        <f t="shared" si="35"/>
        <v>0</v>
      </c>
      <c r="BI9" s="15">
        <v>57.73</v>
      </c>
      <c r="BJ9" s="15">
        <v>57.73</v>
      </c>
      <c r="BK9" s="22">
        <f t="shared" si="36"/>
        <v>0</v>
      </c>
      <c r="BL9" s="12">
        <f t="shared" ref="BL9:BL62" si="46">(BJ9/BI9-1)*100</f>
        <v>0</v>
      </c>
      <c r="BM9" s="37">
        <f>BA9+BE9+BI9</f>
        <v>103.94999999999999</v>
      </c>
      <c r="BN9" s="13">
        <f>BB9++BF9++BJ9</f>
        <v>103.94999999999999</v>
      </c>
      <c r="BO9" s="15">
        <v>147</v>
      </c>
      <c r="BP9" s="32">
        <f t="shared" ref="BP9:BP39" si="47">SUM(BN9-BO9)</f>
        <v>-43.050000000000011</v>
      </c>
      <c r="BQ9" s="33">
        <f t="shared" si="3"/>
        <v>-29.285714285714292</v>
      </c>
      <c r="BR9" s="37">
        <f>N9+AE9+AV9+BM9</f>
        <v>254.42999999999998</v>
      </c>
      <c r="BS9" s="13">
        <f>O9+AF9+AW9+BN9</f>
        <v>260.80999999999995</v>
      </c>
      <c r="BT9" s="17">
        <f t="shared" si="43"/>
        <v>346.5</v>
      </c>
      <c r="BU9" s="32">
        <f t="shared" si="4"/>
        <v>-85.690000000000055</v>
      </c>
      <c r="BV9" s="33">
        <f t="shared" si="5"/>
        <v>-24.730158730158745</v>
      </c>
    </row>
    <row r="10" spans="1:74" ht="13.5" customHeight="1" thickBot="1" x14ac:dyDescent="0.25">
      <c r="A10" s="2" t="s">
        <v>75</v>
      </c>
      <c r="B10" s="15">
        <v>69.430000000000007</v>
      </c>
      <c r="C10" s="15">
        <v>72.900000000000006</v>
      </c>
      <c r="D10" s="98">
        <f t="shared" si="0"/>
        <v>3.4699999999999989</v>
      </c>
      <c r="E10" s="99">
        <f t="shared" si="1"/>
        <v>4.9978395506265372</v>
      </c>
      <c r="F10" s="15">
        <v>60.11</v>
      </c>
      <c r="G10" s="15">
        <v>67.709999999999994</v>
      </c>
      <c r="H10" s="106">
        <f t="shared" si="6"/>
        <v>7.5999999999999943</v>
      </c>
      <c r="I10" s="107">
        <f t="shared" si="7"/>
        <v>12.643486940608884</v>
      </c>
      <c r="J10" s="15">
        <v>60.29</v>
      </c>
      <c r="K10" s="15">
        <v>67.12</v>
      </c>
      <c r="L10" s="106">
        <f t="shared" si="8"/>
        <v>6.8300000000000054</v>
      </c>
      <c r="M10" s="107">
        <f t="shared" si="9"/>
        <v>11.328578537070833</v>
      </c>
      <c r="N10" s="76">
        <f t="shared" si="44"/>
        <v>189.83</v>
      </c>
      <c r="O10" s="77">
        <f t="shared" si="2"/>
        <v>207.73000000000002</v>
      </c>
      <c r="P10" s="72">
        <v>234</v>
      </c>
      <c r="Q10" s="25">
        <f>SUM(O10-P10)</f>
        <v>-26.269999999999982</v>
      </c>
      <c r="R10" s="26">
        <f t="shared" si="11"/>
        <v>-11.226495726495722</v>
      </c>
      <c r="S10" s="15">
        <v>50.15</v>
      </c>
      <c r="T10" s="15">
        <v>50.15</v>
      </c>
      <c r="U10" s="106">
        <f t="shared" si="12"/>
        <v>0</v>
      </c>
      <c r="V10" s="107">
        <f t="shared" si="13"/>
        <v>0</v>
      </c>
      <c r="W10" s="15"/>
      <c r="X10" s="15"/>
      <c r="Y10" s="25">
        <f t="shared" si="14"/>
        <v>0</v>
      </c>
      <c r="Z10" s="26" t="e">
        <f t="shared" si="15"/>
        <v>#DIV/0!</v>
      </c>
      <c r="AA10" s="15"/>
      <c r="AB10" s="15"/>
      <c r="AC10" s="32">
        <f t="shared" si="16"/>
        <v>0</v>
      </c>
      <c r="AD10" s="33" t="e">
        <f t="shared" si="17"/>
        <v>#DIV/0!</v>
      </c>
      <c r="AE10" s="43">
        <f t="shared" ref="AE10:AE60" si="48">S10+W10+AA10</f>
        <v>50.15</v>
      </c>
      <c r="AF10" s="42">
        <f t="shared" ref="AF10:AF60" si="49">T10++X10++AB10</f>
        <v>50.15</v>
      </c>
      <c r="AG10" s="17">
        <v>15</v>
      </c>
      <c r="AH10" s="32">
        <f t="shared" si="20"/>
        <v>35.15</v>
      </c>
      <c r="AI10" s="33">
        <f t="shared" si="21"/>
        <v>234.33333333333331</v>
      </c>
      <c r="AJ10" s="15"/>
      <c r="AK10" s="15"/>
      <c r="AL10" s="32">
        <f t="shared" si="22"/>
        <v>0</v>
      </c>
      <c r="AM10" s="50" t="e">
        <f t="shared" si="23"/>
        <v>#DIV/0!</v>
      </c>
      <c r="AN10" s="56"/>
      <c r="AO10" s="53"/>
      <c r="AP10" s="32">
        <f t="shared" si="24"/>
        <v>0</v>
      </c>
      <c r="AQ10" s="33" t="e">
        <f t="shared" si="25"/>
        <v>#DIV/0!</v>
      </c>
      <c r="AR10" s="15"/>
      <c r="AS10" s="15"/>
      <c r="AT10" s="32">
        <f t="shared" si="26"/>
        <v>0</v>
      </c>
      <c r="AU10" s="33" t="e">
        <f t="shared" si="27"/>
        <v>#DIV/0!</v>
      </c>
      <c r="AV10" s="43">
        <f t="shared" ref="AV10:AV60" si="50">AJ10+AN10+AR10</f>
        <v>0</v>
      </c>
      <c r="AW10" s="42">
        <f t="shared" ref="AW10:AW60" si="51">AK10++AO10++AS10</f>
        <v>0</v>
      </c>
      <c r="AX10" s="15">
        <v>0</v>
      </c>
      <c r="AY10" s="32">
        <f t="shared" si="30"/>
        <v>0</v>
      </c>
      <c r="AZ10" s="33" t="e">
        <f t="shared" si="31"/>
        <v>#DIV/0!</v>
      </c>
      <c r="BA10" s="117">
        <v>31.89</v>
      </c>
      <c r="BB10" s="117">
        <v>31.89</v>
      </c>
      <c r="BC10" s="32">
        <f t="shared" si="32"/>
        <v>0</v>
      </c>
      <c r="BD10" s="33">
        <f t="shared" si="33"/>
        <v>0</v>
      </c>
      <c r="BE10" s="117">
        <v>58.6</v>
      </c>
      <c r="BF10" s="117">
        <v>58.6</v>
      </c>
      <c r="BG10" s="32">
        <f t="shared" si="34"/>
        <v>0</v>
      </c>
      <c r="BH10" s="33">
        <f t="shared" si="35"/>
        <v>0</v>
      </c>
      <c r="BI10" s="15">
        <v>65.78</v>
      </c>
      <c r="BJ10" s="15">
        <v>65.78</v>
      </c>
      <c r="BK10" s="22">
        <f t="shared" si="36"/>
        <v>0</v>
      </c>
      <c r="BL10" s="12">
        <f t="shared" si="46"/>
        <v>0</v>
      </c>
      <c r="BM10" s="37">
        <f>BA10+BE10+BI10</f>
        <v>156.27000000000001</v>
      </c>
      <c r="BN10" s="13">
        <f>BB10++BF10++BJ10</f>
        <v>156.27000000000001</v>
      </c>
      <c r="BO10" s="15">
        <v>166.3</v>
      </c>
      <c r="BP10" s="32">
        <f t="shared" si="47"/>
        <v>-10.030000000000001</v>
      </c>
      <c r="BQ10" s="33">
        <f t="shared" si="3"/>
        <v>-6.0312687913409491</v>
      </c>
      <c r="BR10" s="37">
        <f t="shared" ref="BR10:BR12" si="52">N10+AE10+AV10+BM10</f>
        <v>396.25</v>
      </c>
      <c r="BS10" s="13">
        <f t="shared" ref="BS10:BS12" si="53">O10+AF10+AW10+BN10</f>
        <v>414.15</v>
      </c>
      <c r="BT10" s="17">
        <f t="shared" si="43"/>
        <v>415.3</v>
      </c>
      <c r="BU10" s="32">
        <f t="shared" si="4"/>
        <v>-1.1500000000000341</v>
      </c>
      <c r="BV10" s="33">
        <f t="shared" si="5"/>
        <v>-0.2769082590898253</v>
      </c>
    </row>
    <row r="11" spans="1:74" ht="13.5" customHeight="1" thickBot="1" x14ac:dyDescent="0.25">
      <c r="A11" s="2" t="s">
        <v>59</v>
      </c>
      <c r="B11" s="15">
        <v>11.36</v>
      </c>
      <c r="C11" s="15">
        <v>9.5299999999999994</v>
      </c>
      <c r="D11" s="100">
        <f t="shared" si="0"/>
        <v>-1.83</v>
      </c>
      <c r="E11" s="101">
        <f t="shared" si="1"/>
        <v>-16.109154929577464</v>
      </c>
      <c r="F11" s="15">
        <v>8.5500000000000007</v>
      </c>
      <c r="G11" s="15">
        <v>11.225</v>
      </c>
      <c r="H11" s="39">
        <f t="shared" si="6"/>
        <v>2.6749999999999989</v>
      </c>
      <c r="I11" s="101">
        <f t="shared" si="7"/>
        <v>31.286549707602319</v>
      </c>
      <c r="J11" s="15">
        <v>9.06</v>
      </c>
      <c r="K11" s="15">
        <v>12.01</v>
      </c>
      <c r="L11" s="39">
        <f t="shared" si="8"/>
        <v>2.9499999999999993</v>
      </c>
      <c r="M11" s="101">
        <f t="shared" si="9"/>
        <v>32.560706401766005</v>
      </c>
      <c r="N11" s="73">
        <f t="shared" si="44"/>
        <v>28.97</v>
      </c>
      <c r="O11" s="74">
        <f t="shared" si="2"/>
        <v>32.765000000000001</v>
      </c>
      <c r="P11" s="75">
        <v>30</v>
      </c>
      <c r="Q11" s="161">
        <f t="shared" ref="Q11:Q20" si="54">SUM(O11-P11)</f>
        <v>2.7650000000000006</v>
      </c>
      <c r="R11" s="26">
        <f t="shared" si="11"/>
        <v>9.2166666666666721</v>
      </c>
      <c r="S11" s="15">
        <v>6.84</v>
      </c>
      <c r="T11" s="15">
        <v>6.84</v>
      </c>
      <c r="U11" s="100">
        <f t="shared" si="12"/>
        <v>0</v>
      </c>
      <c r="V11" s="101">
        <f t="shared" si="13"/>
        <v>0</v>
      </c>
      <c r="W11" s="15"/>
      <c r="X11" s="15"/>
      <c r="Y11" s="27">
        <f t="shared" si="14"/>
        <v>0</v>
      </c>
      <c r="Z11" s="28" t="e">
        <f t="shared" si="15"/>
        <v>#DIV/0!</v>
      </c>
      <c r="AA11" s="15"/>
      <c r="AB11" s="15"/>
      <c r="AC11" s="22">
        <f t="shared" si="16"/>
        <v>0</v>
      </c>
      <c r="AD11" s="12" t="e">
        <f t="shared" si="17"/>
        <v>#DIV/0!</v>
      </c>
      <c r="AE11" s="37">
        <f t="shared" si="48"/>
        <v>6.84</v>
      </c>
      <c r="AF11" s="13">
        <f t="shared" si="49"/>
        <v>6.84</v>
      </c>
      <c r="AG11" s="15">
        <v>10</v>
      </c>
      <c r="AH11" s="32">
        <f t="shared" si="20"/>
        <v>-3.16</v>
      </c>
      <c r="AI11" s="33">
        <f t="shared" si="21"/>
        <v>-31.600000000000005</v>
      </c>
      <c r="AJ11" s="15"/>
      <c r="AK11" s="15"/>
      <c r="AL11" s="22">
        <f t="shared" si="22"/>
        <v>0</v>
      </c>
      <c r="AM11" s="52" t="e">
        <f t="shared" si="23"/>
        <v>#DIV/0!</v>
      </c>
      <c r="AN11" s="56"/>
      <c r="AO11" s="53"/>
      <c r="AP11" s="22">
        <f t="shared" si="24"/>
        <v>0</v>
      </c>
      <c r="AQ11" s="12" t="e">
        <f t="shared" si="25"/>
        <v>#DIV/0!</v>
      </c>
      <c r="AR11" s="15"/>
      <c r="AS11" s="15"/>
      <c r="AT11" s="22">
        <f t="shared" si="26"/>
        <v>0</v>
      </c>
      <c r="AU11" s="12" t="e">
        <f t="shared" si="27"/>
        <v>#DIV/0!</v>
      </c>
      <c r="AV11" s="37">
        <f t="shared" si="50"/>
        <v>0</v>
      </c>
      <c r="AW11" s="13">
        <f t="shared" si="51"/>
        <v>0</v>
      </c>
      <c r="AX11" s="15">
        <v>0</v>
      </c>
      <c r="AY11" s="32">
        <f t="shared" si="30"/>
        <v>0</v>
      </c>
      <c r="AZ11" s="33" t="e">
        <f t="shared" si="31"/>
        <v>#DIV/0!</v>
      </c>
      <c r="BA11" s="15">
        <v>6.3</v>
      </c>
      <c r="BB11" s="15">
        <v>6.3</v>
      </c>
      <c r="BC11" s="32">
        <f t="shared" si="32"/>
        <v>0</v>
      </c>
      <c r="BD11" s="33">
        <f t="shared" si="33"/>
        <v>0</v>
      </c>
      <c r="BE11" s="15">
        <v>9.3249999999999993</v>
      </c>
      <c r="BF11" s="15">
        <v>9.3249999999999993</v>
      </c>
      <c r="BG11" s="32">
        <f t="shared" si="34"/>
        <v>0</v>
      </c>
      <c r="BH11" s="33">
        <f t="shared" si="35"/>
        <v>0</v>
      </c>
      <c r="BI11" s="15">
        <v>12.22</v>
      </c>
      <c r="BJ11" s="15">
        <v>12.22</v>
      </c>
      <c r="BK11" s="22">
        <f t="shared" si="36"/>
        <v>0</v>
      </c>
      <c r="BL11" s="12">
        <f t="shared" si="46"/>
        <v>0</v>
      </c>
      <c r="BM11" s="37">
        <f>BA11+BE11+BI11</f>
        <v>27.844999999999999</v>
      </c>
      <c r="BN11" s="13">
        <f t="shared" ref="BN11:BN12" si="55">BB11++BF11++BJ11</f>
        <v>27.844999999999999</v>
      </c>
      <c r="BO11" s="15">
        <v>50</v>
      </c>
      <c r="BP11" s="32">
        <f t="shared" si="47"/>
        <v>-22.155000000000001</v>
      </c>
      <c r="BQ11" s="33">
        <f t="shared" si="3"/>
        <v>-44.31</v>
      </c>
      <c r="BR11" s="37">
        <f t="shared" si="52"/>
        <v>63.655000000000001</v>
      </c>
      <c r="BS11" s="13">
        <f t="shared" si="53"/>
        <v>67.45</v>
      </c>
      <c r="BT11" s="17">
        <f t="shared" si="43"/>
        <v>90</v>
      </c>
      <c r="BU11" s="32">
        <f t="shared" si="4"/>
        <v>-22.549999999999997</v>
      </c>
      <c r="BV11" s="33">
        <f t="shared" si="5"/>
        <v>-25.055555555555554</v>
      </c>
    </row>
    <row r="12" spans="1:74" ht="13.5" customHeight="1" thickBot="1" x14ac:dyDescent="0.25">
      <c r="A12" s="2" t="s">
        <v>76</v>
      </c>
      <c r="B12" s="15">
        <v>0.86</v>
      </c>
      <c r="C12" s="15">
        <v>0.83</v>
      </c>
      <c r="D12" s="98">
        <f t="shared" si="0"/>
        <v>-3.0000000000000027E-2</v>
      </c>
      <c r="E12" s="99">
        <f t="shared" si="1"/>
        <v>-3.488372093023262</v>
      </c>
      <c r="F12" s="15">
        <v>0.73</v>
      </c>
      <c r="G12" s="15">
        <v>0.65859999999999996</v>
      </c>
      <c r="H12" s="106">
        <f t="shared" si="6"/>
        <v>-7.1400000000000019E-2</v>
      </c>
      <c r="I12" s="107">
        <f t="shared" si="7"/>
        <v>-9.7808219178082254</v>
      </c>
      <c r="J12" s="15">
        <v>0.86</v>
      </c>
      <c r="K12" s="15">
        <v>0.66</v>
      </c>
      <c r="L12" s="106">
        <f t="shared" si="8"/>
        <v>-0.19999999999999996</v>
      </c>
      <c r="M12" s="107">
        <f t="shared" si="9"/>
        <v>-23.255813953488371</v>
      </c>
      <c r="N12" s="76">
        <f t="shared" si="44"/>
        <v>2.4499999999999997</v>
      </c>
      <c r="O12" s="77">
        <f t="shared" si="2"/>
        <v>2.1486000000000001</v>
      </c>
      <c r="P12" s="72">
        <v>10</v>
      </c>
      <c r="Q12" s="25">
        <f t="shared" si="54"/>
        <v>-7.8513999999999999</v>
      </c>
      <c r="R12" s="26">
        <f t="shared" si="11"/>
        <v>-78.513999999999996</v>
      </c>
      <c r="S12" s="15">
        <v>0.74</v>
      </c>
      <c r="T12" s="15">
        <v>0.74</v>
      </c>
      <c r="U12" s="106">
        <f t="shared" si="12"/>
        <v>0</v>
      </c>
      <c r="V12" s="107">
        <f t="shared" si="13"/>
        <v>0</v>
      </c>
      <c r="W12" s="15"/>
      <c r="X12" s="15"/>
      <c r="Y12" s="25">
        <f t="shared" si="14"/>
        <v>0</v>
      </c>
      <c r="Z12" s="26" t="e">
        <f t="shared" si="15"/>
        <v>#DIV/0!</v>
      </c>
      <c r="AA12" s="15"/>
      <c r="AB12" s="15"/>
      <c r="AC12" s="32">
        <f t="shared" si="16"/>
        <v>0</v>
      </c>
      <c r="AD12" s="33" t="e">
        <f t="shared" si="17"/>
        <v>#DIV/0!</v>
      </c>
      <c r="AE12" s="43">
        <f t="shared" si="48"/>
        <v>0.74</v>
      </c>
      <c r="AF12" s="42">
        <f t="shared" si="49"/>
        <v>0.74</v>
      </c>
      <c r="AG12" s="17">
        <v>1.4</v>
      </c>
      <c r="AH12" s="32">
        <f t="shared" si="20"/>
        <v>-0.65999999999999992</v>
      </c>
      <c r="AI12" s="33">
        <f t="shared" si="21"/>
        <v>-47.142857142857139</v>
      </c>
      <c r="AJ12" s="15"/>
      <c r="AK12" s="15"/>
      <c r="AL12" s="32">
        <f t="shared" si="22"/>
        <v>0</v>
      </c>
      <c r="AM12" s="50" t="e">
        <f t="shared" si="23"/>
        <v>#DIV/0!</v>
      </c>
      <c r="AN12" s="57"/>
      <c r="AO12" s="53"/>
      <c r="AP12" s="32">
        <f t="shared" si="24"/>
        <v>0</v>
      </c>
      <c r="AQ12" s="33" t="e">
        <f t="shared" si="25"/>
        <v>#DIV/0!</v>
      </c>
      <c r="AR12" s="15"/>
      <c r="AS12" s="15"/>
      <c r="AT12" s="32">
        <f t="shared" si="26"/>
        <v>0</v>
      </c>
      <c r="AU12" s="33" t="e">
        <f t="shared" si="27"/>
        <v>#DIV/0!</v>
      </c>
      <c r="AV12" s="43">
        <f t="shared" si="50"/>
        <v>0</v>
      </c>
      <c r="AW12" s="42">
        <f t="shared" si="51"/>
        <v>0</v>
      </c>
      <c r="AX12" s="15">
        <v>0</v>
      </c>
      <c r="AY12" s="32">
        <f t="shared" si="30"/>
        <v>0</v>
      </c>
      <c r="AZ12" s="33" t="e">
        <f t="shared" si="31"/>
        <v>#DIV/0!</v>
      </c>
      <c r="BA12" s="15">
        <v>0.77</v>
      </c>
      <c r="BB12" s="15">
        <v>0.77</v>
      </c>
      <c r="BC12" s="32">
        <f t="shared" si="32"/>
        <v>0</v>
      </c>
      <c r="BD12" s="33">
        <f t="shared" si="33"/>
        <v>0</v>
      </c>
      <c r="BE12" s="15">
        <v>0.70740000000000003</v>
      </c>
      <c r="BF12" s="15">
        <v>0.70740000000000003</v>
      </c>
      <c r="BG12" s="32">
        <f t="shared" si="34"/>
        <v>0</v>
      </c>
      <c r="BH12" s="33">
        <f t="shared" si="35"/>
        <v>0</v>
      </c>
      <c r="BI12" s="15">
        <v>0.59399999999999997</v>
      </c>
      <c r="BJ12" s="15">
        <v>0.59399999999999997</v>
      </c>
      <c r="BK12" s="22">
        <f t="shared" si="36"/>
        <v>0</v>
      </c>
      <c r="BL12" s="12">
        <f t="shared" si="46"/>
        <v>0</v>
      </c>
      <c r="BM12" s="37">
        <f>BA12+BE12+BI12</f>
        <v>2.0714000000000001</v>
      </c>
      <c r="BN12" s="13">
        <f t="shared" si="55"/>
        <v>2.0714000000000001</v>
      </c>
      <c r="BO12" s="15">
        <v>5</v>
      </c>
      <c r="BP12" s="32">
        <f t="shared" si="47"/>
        <v>-2.9285999999999999</v>
      </c>
      <c r="BQ12" s="33">
        <f t="shared" si="3"/>
        <v>-58.572000000000003</v>
      </c>
      <c r="BR12" s="37">
        <f t="shared" si="52"/>
        <v>5.2614000000000001</v>
      </c>
      <c r="BS12" s="13">
        <f t="shared" si="53"/>
        <v>4.9600000000000009</v>
      </c>
      <c r="BT12" s="17">
        <f t="shared" si="43"/>
        <v>16.399999999999999</v>
      </c>
      <c r="BU12" s="32">
        <f t="shared" si="4"/>
        <v>-11.439999999999998</v>
      </c>
      <c r="BV12" s="33">
        <f t="shared" si="5"/>
        <v>-69.756097560975604</v>
      </c>
    </row>
    <row r="13" spans="1:74" ht="13.5" customHeight="1" thickBot="1" x14ac:dyDescent="0.25">
      <c r="A13" s="2" t="s">
        <v>4</v>
      </c>
      <c r="B13" s="15">
        <v>6.43</v>
      </c>
      <c r="C13" s="15">
        <v>43.8</v>
      </c>
      <c r="D13" s="163">
        <f t="shared" si="0"/>
        <v>37.369999999999997</v>
      </c>
      <c r="E13" s="101">
        <f t="shared" si="1"/>
        <v>581.18195956454122</v>
      </c>
      <c r="F13" s="15">
        <v>8.5</v>
      </c>
      <c r="G13" s="15">
        <v>38.83</v>
      </c>
      <c r="H13" s="39">
        <f t="shared" si="6"/>
        <v>30.33</v>
      </c>
      <c r="I13" s="101">
        <f t="shared" si="7"/>
        <v>356.8235294117647</v>
      </c>
      <c r="J13" s="15">
        <v>6.92</v>
      </c>
      <c r="K13" s="15">
        <v>36.86</v>
      </c>
      <c r="L13" s="39">
        <f t="shared" si="8"/>
        <v>29.939999999999998</v>
      </c>
      <c r="M13" s="101">
        <f t="shared" si="9"/>
        <v>432.65895953757223</v>
      </c>
      <c r="N13" s="73">
        <f t="shared" si="44"/>
        <v>21.85</v>
      </c>
      <c r="O13" s="74">
        <f t="shared" si="2"/>
        <v>119.49</v>
      </c>
      <c r="P13" s="75">
        <v>121.6</v>
      </c>
      <c r="Q13" s="25">
        <f t="shared" si="54"/>
        <v>-2.1099999999999994</v>
      </c>
      <c r="R13" s="26">
        <f t="shared" si="11"/>
        <v>-1.7351973684210487</v>
      </c>
      <c r="S13" s="15">
        <v>7.95</v>
      </c>
      <c r="T13" s="15">
        <v>7.95</v>
      </c>
      <c r="U13" s="100">
        <f t="shared" si="12"/>
        <v>0</v>
      </c>
      <c r="V13" s="101">
        <f t="shared" si="13"/>
        <v>0</v>
      </c>
      <c r="W13" s="15"/>
      <c r="X13" s="15"/>
      <c r="Y13" s="27">
        <f t="shared" si="14"/>
        <v>0</v>
      </c>
      <c r="Z13" s="28" t="e">
        <f t="shared" si="15"/>
        <v>#DIV/0!</v>
      </c>
      <c r="AA13" s="15"/>
      <c r="AB13" s="15"/>
      <c r="AC13" s="22">
        <f t="shared" si="16"/>
        <v>0</v>
      </c>
      <c r="AD13" s="12" t="e">
        <f t="shared" si="17"/>
        <v>#DIV/0!</v>
      </c>
      <c r="AE13" s="37">
        <f t="shared" si="48"/>
        <v>7.95</v>
      </c>
      <c r="AF13" s="13">
        <f t="shared" si="49"/>
        <v>7.95</v>
      </c>
      <c r="AG13" s="15">
        <v>10</v>
      </c>
      <c r="AH13" s="32">
        <f t="shared" si="20"/>
        <v>-2.0499999999999998</v>
      </c>
      <c r="AI13" s="33">
        <f t="shared" si="21"/>
        <v>-20.499999999999996</v>
      </c>
      <c r="AJ13" s="15"/>
      <c r="AK13" s="15"/>
      <c r="AL13" s="22">
        <f t="shared" si="22"/>
        <v>0</v>
      </c>
      <c r="AM13" s="12" t="e">
        <f t="shared" si="23"/>
        <v>#DIV/0!</v>
      </c>
      <c r="AN13" s="46"/>
      <c r="AO13" s="15"/>
      <c r="AP13" s="22">
        <f t="shared" si="24"/>
        <v>0</v>
      </c>
      <c r="AQ13" s="12" t="e">
        <f t="shared" si="25"/>
        <v>#DIV/0!</v>
      </c>
      <c r="AR13" s="15"/>
      <c r="AS13" s="15"/>
      <c r="AT13" s="22">
        <f t="shared" si="26"/>
        <v>0</v>
      </c>
      <c r="AU13" s="12" t="e">
        <f t="shared" si="27"/>
        <v>#DIV/0!</v>
      </c>
      <c r="AV13" s="37">
        <f t="shared" si="50"/>
        <v>0</v>
      </c>
      <c r="AW13" s="13">
        <f t="shared" si="51"/>
        <v>0</v>
      </c>
      <c r="AX13" s="15">
        <v>0</v>
      </c>
      <c r="AY13" s="32">
        <f t="shared" si="30"/>
        <v>0</v>
      </c>
      <c r="AZ13" s="33" t="e">
        <f t="shared" si="31"/>
        <v>#DIV/0!</v>
      </c>
      <c r="BA13" s="15">
        <v>1.73</v>
      </c>
      <c r="BB13" s="15">
        <v>1.73</v>
      </c>
      <c r="BC13" s="32">
        <f t="shared" si="32"/>
        <v>0</v>
      </c>
      <c r="BD13" s="12">
        <f t="shared" ref="BD13:BD62" si="56">(BB13/BA13-1)*100</f>
        <v>0</v>
      </c>
      <c r="BE13" s="15">
        <v>3.75</v>
      </c>
      <c r="BF13" s="15">
        <v>3.75</v>
      </c>
      <c r="BG13" s="32">
        <f t="shared" si="34"/>
        <v>0</v>
      </c>
      <c r="BH13" s="33">
        <f t="shared" si="35"/>
        <v>0</v>
      </c>
      <c r="BI13" s="15">
        <v>29.83</v>
      </c>
      <c r="BJ13" s="15">
        <v>29.83</v>
      </c>
      <c r="BK13" s="155">
        <f t="shared" si="36"/>
        <v>0</v>
      </c>
      <c r="BL13" s="12">
        <f t="shared" si="46"/>
        <v>0</v>
      </c>
      <c r="BM13" s="37">
        <f t="shared" ref="BM13:BM30" si="57">BA13+BE13+BI13</f>
        <v>35.31</v>
      </c>
      <c r="BN13" s="13">
        <f t="shared" ref="BN13:BN30" si="58">BB13++BF13++BJ13</f>
        <v>35.31</v>
      </c>
      <c r="BO13" s="15">
        <v>88.6</v>
      </c>
      <c r="BP13" s="32">
        <f t="shared" si="47"/>
        <v>-53.289999999999992</v>
      </c>
      <c r="BQ13" s="33">
        <f t="shared" si="3"/>
        <v>-60.146726862302479</v>
      </c>
      <c r="BR13" s="37">
        <f t="shared" ref="BR13:BR30" si="59">N13+AE13+AV13+BM13</f>
        <v>65.11</v>
      </c>
      <c r="BS13" s="13">
        <f t="shared" ref="BS13:BS30" si="60">O13+AF13+AW13+BN13</f>
        <v>162.75</v>
      </c>
      <c r="BT13" s="17">
        <f t="shared" si="43"/>
        <v>220.2</v>
      </c>
      <c r="BU13" s="32">
        <f t="shared" si="4"/>
        <v>-57.449999999999989</v>
      </c>
      <c r="BV13" s="33">
        <f t="shared" si="5"/>
        <v>-26.089918256130783</v>
      </c>
    </row>
    <row r="14" spans="1:74" ht="13.5" customHeight="1" thickBot="1" x14ac:dyDescent="0.25">
      <c r="A14" s="2" t="s">
        <v>81</v>
      </c>
      <c r="B14" s="15">
        <v>7.97</v>
      </c>
      <c r="C14" s="15">
        <v>7.05</v>
      </c>
      <c r="D14" s="100">
        <f t="shared" si="0"/>
        <v>-0.91999999999999993</v>
      </c>
      <c r="E14" s="101">
        <f t="shared" si="1"/>
        <v>-11.543287327478048</v>
      </c>
      <c r="F14" s="15">
        <v>6.52</v>
      </c>
      <c r="G14" s="15">
        <v>6.22</v>
      </c>
      <c r="H14" s="100">
        <f t="shared" si="6"/>
        <v>-0.29999999999999982</v>
      </c>
      <c r="I14" s="101">
        <f t="shared" si="7"/>
        <v>-4.6012269938650263</v>
      </c>
      <c r="J14" s="15">
        <v>6.12</v>
      </c>
      <c r="K14" s="15">
        <v>5.31</v>
      </c>
      <c r="L14" s="100">
        <f t="shared" si="8"/>
        <v>-0.8100000000000005</v>
      </c>
      <c r="M14" s="101">
        <f t="shared" si="9"/>
        <v>-13.235294117647067</v>
      </c>
      <c r="N14" s="73">
        <f t="shared" si="44"/>
        <v>20.61</v>
      </c>
      <c r="O14" s="74">
        <f t="shared" si="2"/>
        <v>18.579999999999998</v>
      </c>
      <c r="P14" s="72">
        <v>50</v>
      </c>
      <c r="Q14" s="25">
        <f t="shared" si="54"/>
        <v>-31.42</v>
      </c>
      <c r="R14" s="26">
        <f t="shared" si="11"/>
        <v>-62.84</v>
      </c>
      <c r="S14" s="15">
        <v>4.41</v>
      </c>
      <c r="T14" s="15">
        <v>4.41</v>
      </c>
      <c r="U14" s="100">
        <f t="shared" si="12"/>
        <v>0</v>
      </c>
      <c r="V14" s="101">
        <f t="shared" si="13"/>
        <v>0</v>
      </c>
      <c r="W14" s="15"/>
      <c r="X14" s="15"/>
      <c r="Y14" s="27">
        <f t="shared" si="14"/>
        <v>0</v>
      </c>
      <c r="Z14" s="28" t="e">
        <f t="shared" si="15"/>
        <v>#DIV/0!</v>
      </c>
      <c r="AA14" s="15"/>
      <c r="AB14" s="15"/>
      <c r="AC14" s="22">
        <f t="shared" si="16"/>
        <v>0</v>
      </c>
      <c r="AD14" s="12" t="e">
        <f t="shared" si="17"/>
        <v>#DIV/0!</v>
      </c>
      <c r="AE14" s="37">
        <f t="shared" si="48"/>
        <v>4.41</v>
      </c>
      <c r="AF14" s="13">
        <f t="shared" si="49"/>
        <v>4.41</v>
      </c>
      <c r="AG14" s="15">
        <v>6.5</v>
      </c>
      <c r="AH14" s="32">
        <f t="shared" si="20"/>
        <v>-2.09</v>
      </c>
      <c r="AI14" s="33">
        <f t="shared" si="21"/>
        <v>-32.153846153846153</v>
      </c>
      <c r="AJ14" s="15"/>
      <c r="AK14" s="15"/>
      <c r="AL14" s="22">
        <f t="shared" si="22"/>
        <v>0</v>
      </c>
      <c r="AM14" s="12" t="e">
        <f t="shared" si="23"/>
        <v>#DIV/0!</v>
      </c>
      <c r="AN14" s="15"/>
      <c r="AO14" s="15"/>
      <c r="AP14" s="22">
        <f t="shared" si="24"/>
        <v>0</v>
      </c>
      <c r="AQ14" s="12" t="e">
        <f t="shared" si="25"/>
        <v>#DIV/0!</v>
      </c>
      <c r="AR14" s="15"/>
      <c r="AS14" s="15"/>
      <c r="AT14" s="22">
        <f t="shared" si="26"/>
        <v>0</v>
      </c>
      <c r="AU14" s="12" t="e">
        <f t="shared" si="27"/>
        <v>#DIV/0!</v>
      </c>
      <c r="AV14" s="37">
        <f t="shared" si="50"/>
        <v>0</v>
      </c>
      <c r="AW14" s="13">
        <f t="shared" si="51"/>
        <v>0</v>
      </c>
      <c r="AX14" s="15">
        <v>0</v>
      </c>
      <c r="AY14" s="32">
        <f t="shared" si="30"/>
        <v>0</v>
      </c>
      <c r="AZ14" s="33" t="e">
        <f t="shared" si="31"/>
        <v>#DIV/0!</v>
      </c>
      <c r="BA14" s="15">
        <v>3.18</v>
      </c>
      <c r="BB14" s="15">
        <v>3.18</v>
      </c>
      <c r="BC14" s="32">
        <f t="shared" si="32"/>
        <v>0</v>
      </c>
      <c r="BD14" s="12">
        <f t="shared" si="56"/>
        <v>0</v>
      </c>
      <c r="BE14" s="15">
        <v>5.86</v>
      </c>
      <c r="BF14" s="15">
        <v>5.86</v>
      </c>
      <c r="BG14" s="32">
        <f t="shared" si="34"/>
        <v>0</v>
      </c>
      <c r="BH14" s="33">
        <f t="shared" si="35"/>
        <v>0</v>
      </c>
      <c r="BI14" s="15">
        <v>6.18</v>
      </c>
      <c r="BJ14" s="15">
        <v>6.18</v>
      </c>
      <c r="BK14" s="155">
        <f t="shared" si="36"/>
        <v>0</v>
      </c>
      <c r="BL14" s="12">
        <f t="shared" si="46"/>
        <v>0</v>
      </c>
      <c r="BM14" s="37">
        <f t="shared" si="57"/>
        <v>15.22</v>
      </c>
      <c r="BN14" s="13">
        <f t="shared" si="58"/>
        <v>15.22</v>
      </c>
      <c r="BO14" s="15">
        <v>50</v>
      </c>
      <c r="BP14" s="32">
        <f t="shared" si="47"/>
        <v>-34.78</v>
      </c>
      <c r="BQ14" s="33">
        <f t="shared" si="3"/>
        <v>-69.56</v>
      </c>
      <c r="BR14" s="37">
        <f t="shared" si="59"/>
        <v>40.24</v>
      </c>
      <c r="BS14" s="13">
        <f t="shared" si="60"/>
        <v>38.21</v>
      </c>
      <c r="BT14" s="17">
        <f t="shared" si="43"/>
        <v>106.5</v>
      </c>
      <c r="BU14" s="32">
        <f t="shared" si="4"/>
        <v>-68.289999999999992</v>
      </c>
      <c r="BV14" s="33">
        <f t="shared" si="5"/>
        <v>-64.122065727699535</v>
      </c>
    </row>
    <row r="15" spans="1:74" ht="13.5" customHeight="1" thickBot="1" x14ac:dyDescent="0.25">
      <c r="A15" s="2" t="s">
        <v>12</v>
      </c>
      <c r="B15" s="15">
        <v>47.2</v>
      </c>
      <c r="C15" s="15">
        <v>38.92</v>
      </c>
      <c r="D15" s="100">
        <f t="shared" si="0"/>
        <v>-8.2800000000000011</v>
      </c>
      <c r="E15" s="101">
        <f t="shared" si="1"/>
        <v>-17.542372881355938</v>
      </c>
      <c r="F15" s="15">
        <v>32.9</v>
      </c>
      <c r="G15" s="15">
        <v>31.98</v>
      </c>
      <c r="H15" s="100">
        <f t="shared" si="6"/>
        <v>-0.91999999999999815</v>
      </c>
      <c r="I15" s="101">
        <f t="shared" si="7"/>
        <v>-2.7963525835866254</v>
      </c>
      <c r="J15" s="15">
        <v>37.340000000000003</v>
      </c>
      <c r="K15" s="15">
        <v>27.42</v>
      </c>
      <c r="L15" s="100">
        <f t="shared" si="8"/>
        <v>-9.9200000000000017</v>
      </c>
      <c r="M15" s="101">
        <f t="shared" si="9"/>
        <v>-26.566684520621319</v>
      </c>
      <c r="N15" s="73">
        <f t="shared" si="44"/>
        <v>117.44</v>
      </c>
      <c r="O15" s="74">
        <f t="shared" si="2"/>
        <v>98.320000000000007</v>
      </c>
      <c r="P15" s="75">
        <v>213.2</v>
      </c>
      <c r="Q15" s="25">
        <f t="shared" si="45"/>
        <v>-114.87999999999998</v>
      </c>
      <c r="R15" s="26">
        <f t="shared" si="11"/>
        <v>-53.88367729831144</v>
      </c>
      <c r="S15" s="15">
        <v>40.76</v>
      </c>
      <c r="T15" s="15">
        <v>40.76</v>
      </c>
      <c r="U15" s="100">
        <f t="shared" si="12"/>
        <v>0</v>
      </c>
      <c r="V15" s="101">
        <f t="shared" si="13"/>
        <v>0</v>
      </c>
      <c r="W15" s="15"/>
      <c r="X15" s="15"/>
      <c r="Y15" s="39">
        <f t="shared" si="14"/>
        <v>0</v>
      </c>
      <c r="Z15" s="40" t="e">
        <f t="shared" si="15"/>
        <v>#DIV/0!</v>
      </c>
      <c r="AA15" s="15"/>
      <c r="AB15" s="15"/>
      <c r="AC15" s="22">
        <f t="shared" si="16"/>
        <v>0</v>
      </c>
      <c r="AD15" s="12" t="e">
        <f t="shared" si="17"/>
        <v>#DIV/0!</v>
      </c>
      <c r="AE15" s="37">
        <f t="shared" si="48"/>
        <v>40.76</v>
      </c>
      <c r="AF15" s="13">
        <f t="shared" si="49"/>
        <v>40.76</v>
      </c>
      <c r="AG15" s="15">
        <v>20.5</v>
      </c>
      <c r="AH15" s="32">
        <f t="shared" si="20"/>
        <v>20.259999999999998</v>
      </c>
      <c r="AI15" s="33">
        <f t="shared" si="21"/>
        <v>98.829268292682926</v>
      </c>
      <c r="AJ15" s="15"/>
      <c r="AK15" s="15"/>
      <c r="AL15" s="22">
        <f t="shared" si="22"/>
        <v>0</v>
      </c>
      <c r="AM15" s="12" t="e">
        <f t="shared" si="23"/>
        <v>#DIV/0!</v>
      </c>
      <c r="AN15" s="15"/>
      <c r="AO15" s="15"/>
      <c r="AP15" s="22">
        <f t="shared" si="24"/>
        <v>0</v>
      </c>
      <c r="AQ15" s="12" t="e">
        <f t="shared" si="25"/>
        <v>#DIV/0!</v>
      </c>
      <c r="AR15" s="15"/>
      <c r="AS15" s="15"/>
      <c r="AT15" s="22">
        <f t="shared" si="26"/>
        <v>0</v>
      </c>
      <c r="AU15" s="12" t="e">
        <f t="shared" si="27"/>
        <v>#DIV/0!</v>
      </c>
      <c r="AV15" s="37">
        <f t="shared" si="50"/>
        <v>0</v>
      </c>
      <c r="AW15" s="13">
        <f t="shared" si="51"/>
        <v>0</v>
      </c>
      <c r="AX15" s="15">
        <v>0</v>
      </c>
      <c r="AY15" s="32">
        <f t="shared" si="30"/>
        <v>0</v>
      </c>
      <c r="AZ15" s="33" t="e">
        <f t="shared" si="31"/>
        <v>#DIV/0!</v>
      </c>
      <c r="BA15" s="15">
        <v>19.079999999999998</v>
      </c>
      <c r="BB15" s="15">
        <v>19.079999999999998</v>
      </c>
      <c r="BC15" s="32">
        <f t="shared" si="32"/>
        <v>0</v>
      </c>
      <c r="BD15" s="12">
        <f t="shared" si="56"/>
        <v>0</v>
      </c>
      <c r="BE15" s="15">
        <v>35.75</v>
      </c>
      <c r="BF15" s="15">
        <v>35.75</v>
      </c>
      <c r="BG15" s="32">
        <f t="shared" si="34"/>
        <v>0</v>
      </c>
      <c r="BH15" s="33">
        <f t="shared" si="35"/>
        <v>0</v>
      </c>
      <c r="BI15" s="15">
        <v>48.06</v>
      </c>
      <c r="BJ15" s="15">
        <v>48.06</v>
      </c>
      <c r="BK15" s="155">
        <f t="shared" si="36"/>
        <v>0</v>
      </c>
      <c r="BL15" s="12">
        <f t="shared" si="46"/>
        <v>0</v>
      </c>
      <c r="BM15" s="37">
        <f t="shared" si="57"/>
        <v>102.89</v>
      </c>
      <c r="BN15" s="13">
        <f t="shared" si="58"/>
        <v>102.89</v>
      </c>
      <c r="BO15" s="15">
        <v>172.2</v>
      </c>
      <c r="BP15" s="32">
        <f t="shared" si="47"/>
        <v>-69.309999999999988</v>
      </c>
      <c r="BQ15" s="33">
        <f t="shared" si="3"/>
        <v>-40.249709639953537</v>
      </c>
      <c r="BR15" s="37">
        <f t="shared" si="59"/>
        <v>261.08999999999997</v>
      </c>
      <c r="BS15" s="13">
        <f t="shared" si="60"/>
        <v>241.97000000000003</v>
      </c>
      <c r="BT15" s="17">
        <f t="shared" si="43"/>
        <v>405.9</v>
      </c>
      <c r="BU15" s="32">
        <f t="shared" si="4"/>
        <v>-163.92999999999995</v>
      </c>
      <c r="BV15" s="33">
        <f t="shared" si="5"/>
        <v>-40.386794777038673</v>
      </c>
    </row>
    <row r="16" spans="1:74" ht="13.5" customHeight="1" thickBot="1" x14ac:dyDescent="0.25">
      <c r="A16" s="2" t="s">
        <v>29</v>
      </c>
      <c r="B16" s="15">
        <v>86.01</v>
      </c>
      <c r="C16" s="15">
        <v>53.79</v>
      </c>
      <c r="D16" s="100">
        <f t="shared" si="0"/>
        <v>-32.220000000000006</v>
      </c>
      <c r="E16" s="101">
        <f t="shared" si="1"/>
        <v>-37.460760376700385</v>
      </c>
      <c r="F16" s="15">
        <v>70.28</v>
      </c>
      <c r="G16" s="15">
        <v>49.33</v>
      </c>
      <c r="H16" s="100">
        <f t="shared" si="6"/>
        <v>-20.950000000000003</v>
      </c>
      <c r="I16" s="101">
        <f t="shared" si="7"/>
        <v>-29.809334092202622</v>
      </c>
      <c r="J16" s="15">
        <v>72.78</v>
      </c>
      <c r="K16" s="15">
        <v>47.9</v>
      </c>
      <c r="L16" s="100">
        <f t="shared" si="8"/>
        <v>-24.880000000000003</v>
      </c>
      <c r="M16" s="101">
        <f t="shared" si="9"/>
        <v>-34.185215718604013</v>
      </c>
      <c r="N16" s="73">
        <f t="shared" si="44"/>
        <v>229.07000000000002</v>
      </c>
      <c r="O16" s="74">
        <f t="shared" si="2"/>
        <v>151.02000000000001</v>
      </c>
      <c r="P16" s="72">
        <v>265.2</v>
      </c>
      <c r="Q16" s="25">
        <f t="shared" si="45"/>
        <v>-114.17999999999998</v>
      </c>
      <c r="R16" s="26">
        <f t="shared" si="11"/>
        <v>-43.054298642533929</v>
      </c>
      <c r="S16" s="15">
        <v>58.03</v>
      </c>
      <c r="T16" s="15">
        <v>58.03</v>
      </c>
      <c r="U16" s="100">
        <f t="shared" si="12"/>
        <v>0</v>
      </c>
      <c r="V16" s="101">
        <f t="shared" si="13"/>
        <v>0</v>
      </c>
      <c r="W16" s="15"/>
      <c r="X16" s="15"/>
      <c r="Y16" s="27">
        <f t="shared" si="14"/>
        <v>0</v>
      </c>
      <c r="Z16" s="28" t="e">
        <f t="shared" si="15"/>
        <v>#DIV/0!</v>
      </c>
      <c r="AA16" s="15"/>
      <c r="AB16" s="15"/>
      <c r="AC16" s="22">
        <f t="shared" si="16"/>
        <v>0</v>
      </c>
      <c r="AD16" s="12" t="e">
        <f t="shared" si="17"/>
        <v>#DIV/0!</v>
      </c>
      <c r="AE16" s="37">
        <f t="shared" si="48"/>
        <v>58.03</v>
      </c>
      <c r="AF16" s="13">
        <f t="shared" si="49"/>
        <v>58.03</v>
      </c>
      <c r="AG16" s="15">
        <v>25.5</v>
      </c>
      <c r="AH16" s="32">
        <f t="shared" si="20"/>
        <v>32.53</v>
      </c>
      <c r="AI16" s="33">
        <f t="shared" si="21"/>
        <v>127.56862745098042</v>
      </c>
      <c r="AJ16" s="15"/>
      <c r="AK16" s="15"/>
      <c r="AL16" s="22">
        <f t="shared" si="22"/>
        <v>0</v>
      </c>
      <c r="AM16" s="12" t="e">
        <f t="shared" si="23"/>
        <v>#DIV/0!</v>
      </c>
      <c r="AN16" s="15"/>
      <c r="AO16" s="15"/>
      <c r="AP16" s="22">
        <f t="shared" si="24"/>
        <v>0</v>
      </c>
      <c r="AQ16" s="12" t="e">
        <f t="shared" si="25"/>
        <v>#DIV/0!</v>
      </c>
      <c r="AR16" s="15"/>
      <c r="AS16" s="15"/>
      <c r="AT16" s="22">
        <f t="shared" si="26"/>
        <v>0</v>
      </c>
      <c r="AU16" s="12" t="e">
        <f t="shared" si="27"/>
        <v>#DIV/0!</v>
      </c>
      <c r="AV16" s="37">
        <f t="shared" si="50"/>
        <v>0</v>
      </c>
      <c r="AW16" s="13">
        <f t="shared" si="51"/>
        <v>0</v>
      </c>
      <c r="AX16" s="15">
        <v>0</v>
      </c>
      <c r="AY16" s="32">
        <f t="shared" si="30"/>
        <v>0</v>
      </c>
      <c r="AZ16" s="33" t="e">
        <f t="shared" si="31"/>
        <v>#DIV/0!</v>
      </c>
      <c r="BA16" s="117">
        <v>36.33</v>
      </c>
      <c r="BB16" s="117">
        <v>36.33</v>
      </c>
      <c r="BC16" s="32">
        <f t="shared" si="32"/>
        <v>0</v>
      </c>
      <c r="BD16" s="12">
        <f t="shared" si="56"/>
        <v>0</v>
      </c>
      <c r="BE16" s="117">
        <v>50.19</v>
      </c>
      <c r="BF16" s="117">
        <v>50.19</v>
      </c>
      <c r="BG16" s="32">
        <f t="shared" si="34"/>
        <v>0</v>
      </c>
      <c r="BH16" s="33">
        <f t="shared" si="35"/>
        <v>0</v>
      </c>
      <c r="BI16" s="15">
        <v>61.26</v>
      </c>
      <c r="BJ16" s="15">
        <v>61.26</v>
      </c>
      <c r="BK16" s="155">
        <f t="shared" si="36"/>
        <v>0</v>
      </c>
      <c r="BL16" s="12">
        <f t="shared" si="46"/>
        <v>0</v>
      </c>
      <c r="BM16" s="37">
        <f t="shared" si="57"/>
        <v>147.78</v>
      </c>
      <c r="BN16" s="13">
        <f t="shared" si="58"/>
        <v>147.78</v>
      </c>
      <c r="BO16" s="15">
        <v>214.2</v>
      </c>
      <c r="BP16" s="32">
        <f t="shared" si="47"/>
        <v>-66.419999999999987</v>
      </c>
      <c r="BQ16" s="33">
        <f t="shared" si="3"/>
        <v>-31.008403361344538</v>
      </c>
      <c r="BR16" s="37">
        <f t="shared" si="59"/>
        <v>434.88</v>
      </c>
      <c r="BS16" s="13">
        <f t="shared" si="60"/>
        <v>356.83000000000004</v>
      </c>
      <c r="BT16" s="17">
        <f t="shared" si="43"/>
        <v>504.9</v>
      </c>
      <c r="BU16" s="32">
        <f t="shared" si="4"/>
        <v>-148.06999999999994</v>
      </c>
      <c r="BV16" s="33">
        <f t="shared" si="5"/>
        <v>-29.326599326599311</v>
      </c>
    </row>
    <row r="17" spans="1:74" ht="13.5" customHeight="1" thickBot="1" x14ac:dyDescent="0.25">
      <c r="A17" s="2" t="s">
        <v>9</v>
      </c>
      <c r="B17" s="15">
        <v>42.23</v>
      </c>
      <c r="C17" s="15">
        <v>31.38</v>
      </c>
      <c r="D17" s="100">
        <f t="shared" si="0"/>
        <v>-10.849999999999998</v>
      </c>
      <c r="E17" s="101">
        <f t="shared" si="1"/>
        <v>-25.692635567132371</v>
      </c>
      <c r="F17" s="15">
        <v>30.12</v>
      </c>
      <c r="G17" s="15">
        <v>31.72</v>
      </c>
      <c r="H17" s="100">
        <f t="shared" si="6"/>
        <v>1.5999999999999979</v>
      </c>
      <c r="I17" s="101">
        <f t="shared" si="7"/>
        <v>5.312084993359889</v>
      </c>
      <c r="J17" s="15">
        <v>34.93</v>
      </c>
      <c r="K17" s="15">
        <v>31</v>
      </c>
      <c r="L17" s="100">
        <f t="shared" si="8"/>
        <v>-3.9299999999999997</v>
      </c>
      <c r="M17" s="101">
        <f t="shared" si="9"/>
        <v>-11.25107357572287</v>
      </c>
      <c r="N17" s="73">
        <f t="shared" si="44"/>
        <v>107.28</v>
      </c>
      <c r="O17" s="74">
        <f t="shared" si="2"/>
        <v>94.1</v>
      </c>
      <c r="P17" s="75">
        <v>141.6</v>
      </c>
      <c r="Q17" s="25">
        <f t="shared" si="45"/>
        <v>-47.5</v>
      </c>
      <c r="R17" s="26">
        <f t="shared" si="11"/>
        <v>-33.545197740112997</v>
      </c>
      <c r="S17" s="15">
        <v>22.93</v>
      </c>
      <c r="T17" s="15">
        <v>22.93</v>
      </c>
      <c r="U17" s="100">
        <f t="shared" si="12"/>
        <v>0</v>
      </c>
      <c r="V17" s="101">
        <f t="shared" si="13"/>
        <v>0</v>
      </c>
      <c r="W17" s="15"/>
      <c r="X17" s="15"/>
      <c r="Y17" s="27">
        <f t="shared" si="14"/>
        <v>0</v>
      </c>
      <c r="Z17" s="28" t="e">
        <f t="shared" si="15"/>
        <v>#DIV/0!</v>
      </c>
      <c r="AA17" s="15"/>
      <c r="AB17" s="15"/>
      <c r="AC17" s="22">
        <f t="shared" si="16"/>
        <v>0</v>
      </c>
      <c r="AD17" s="12" t="e">
        <f t="shared" si="17"/>
        <v>#DIV/0!</v>
      </c>
      <c r="AE17" s="37">
        <f t="shared" si="48"/>
        <v>22.93</v>
      </c>
      <c r="AF17" s="13">
        <f t="shared" si="49"/>
        <v>22.93</v>
      </c>
      <c r="AG17" s="15">
        <v>13.5</v>
      </c>
      <c r="AH17" s="32">
        <f t="shared" si="20"/>
        <v>9.43</v>
      </c>
      <c r="AI17" s="33">
        <f t="shared" si="21"/>
        <v>69.851851851851848</v>
      </c>
      <c r="AJ17" s="15"/>
      <c r="AK17" s="15"/>
      <c r="AL17" s="22">
        <f t="shared" si="22"/>
        <v>0</v>
      </c>
      <c r="AM17" s="12" t="e">
        <f t="shared" si="23"/>
        <v>#DIV/0!</v>
      </c>
      <c r="AN17" s="15"/>
      <c r="AO17" s="15"/>
      <c r="AP17" s="22">
        <f t="shared" si="24"/>
        <v>0</v>
      </c>
      <c r="AQ17" s="12" t="e">
        <f t="shared" si="25"/>
        <v>#DIV/0!</v>
      </c>
      <c r="AR17" s="15"/>
      <c r="AS17" s="15"/>
      <c r="AT17" s="22">
        <f t="shared" si="26"/>
        <v>0</v>
      </c>
      <c r="AU17" s="12" t="e">
        <f t="shared" si="27"/>
        <v>#DIV/0!</v>
      </c>
      <c r="AV17" s="37">
        <f t="shared" si="50"/>
        <v>0</v>
      </c>
      <c r="AW17" s="13">
        <f t="shared" si="51"/>
        <v>0</v>
      </c>
      <c r="AX17" s="15">
        <v>0</v>
      </c>
      <c r="AY17" s="32">
        <f t="shared" si="30"/>
        <v>0</v>
      </c>
      <c r="AZ17" s="33" t="e">
        <f t="shared" si="31"/>
        <v>#DIV/0!</v>
      </c>
      <c r="BA17" s="117">
        <v>14.43</v>
      </c>
      <c r="BB17" s="117">
        <v>14.43</v>
      </c>
      <c r="BC17" s="32">
        <f t="shared" si="32"/>
        <v>0</v>
      </c>
      <c r="BD17" s="12">
        <f t="shared" si="56"/>
        <v>0</v>
      </c>
      <c r="BE17" s="117">
        <v>27.32</v>
      </c>
      <c r="BF17" s="117">
        <v>27.32</v>
      </c>
      <c r="BG17" s="32">
        <f t="shared" si="34"/>
        <v>0</v>
      </c>
      <c r="BH17" s="33">
        <f t="shared" si="35"/>
        <v>0</v>
      </c>
      <c r="BI17" s="15">
        <v>39.57</v>
      </c>
      <c r="BJ17" s="15">
        <v>39.57</v>
      </c>
      <c r="BK17" s="155">
        <f t="shared" si="36"/>
        <v>0</v>
      </c>
      <c r="BL17" s="12">
        <f t="shared" si="46"/>
        <v>0</v>
      </c>
      <c r="BM17" s="37">
        <f t="shared" si="57"/>
        <v>81.319999999999993</v>
      </c>
      <c r="BN17" s="13">
        <f t="shared" si="58"/>
        <v>81.319999999999993</v>
      </c>
      <c r="BO17" s="15">
        <v>113.6</v>
      </c>
      <c r="BP17" s="32">
        <f t="shared" si="47"/>
        <v>-32.28</v>
      </c>
      <c r="BQ17" s="33">
        <f t="shared" si="3"/>
        <v>-28.41549295774648</v>
      </c>
      <c r="BR17" s="37">
        <f t="shared" si="59"/>
        <v>211.53</v>
      </c>
      <c r="BS17" s="13">
        <f t="shared" si="60"/>
        <v>198.35</v>
      </c>
      <c r="BT17" s="17">
        <f t="shared" si="43"/>
        <v>268.7</v>
      </c>
      <c r="BU17" s="32">
        <f t="shared" si="4"/>
        <v>-70.349999999999994</v>
      </c>
      <c r="BV17" s="33">
        <f t="shared" si="5"/>
        <v>-26.18161518422032</v>
      </c>
    </row>
    <row r="18" spans="1:74" ht="13.5" customHeight="1" thickBot="1" x14ac:dyDescent="0.25">
      <c r="A18" s="2" t="s">
        <v>77</v>
      </c>
      <c r="B18" s="15">
        <v>6.55</v>
      </c>
      <c r="C18" s="15">
        <v>4.83</v>
      </c>
      <c r="D18" s="100">
        <f t="shared" si="0"/>
        <v>-1.7199999999999998</v>
      </c>
      <c r="E18" s="101">
        <f t="shared" si="1"/>
        <v>-26.259541984732827</v>
      </c>
      <c r="F18" s="15">
        <v>4.68</v>
      </c>
      <c r="G18" s="15">
        <v>4.7699999999999996</v>
      </c>
      <c r="H18" s="100">
        <f>SUM(G18-F18)</f>
        <v>8.9999999999999858E-2</v>
      </c>
      <c r="I18" s="101">
        <f>(G18/F18-1)*100</f>
        <v>1.9230769230769162</v>
      </c>
      <c r="J18" s="15">
        <v>5.31</v>
      </c>
      <c r="K18" s="15">
        <v>5</v>
      </c>
      <c r="L18" s="100">
        <f t="shared" si="8"/>
        <v>-0.30999999999999961</v>
      </c>
      <c r="M18" s="101">
        <f t="shared" si="9"/>
        <v>-5.8380414312617646</v>
      </c>
      <c r="N18" s="73">
        <f t="shared" si="44"/>
        <v>16.54</v>
      </c>
      <c r="O18" s="74">
        <f t="shared" si="2"/>
        <v>14.6</v>
      </c>
      <c r="P18" s="72">
        <v>30</v>
      </c>
      <c r="Q18" s="25">
        <f t="shared" si="45"/>
        <v>-15.4</v>
      </c>
      <c r="R18" s="26">
        <f t="shared" si="11"/>
        <v>-51.333333333333343</v>
      </c>
      <c r="S18" s="15">
        <v>3.47</v>
      </c>
      <c r="T18" s="15">
        <v>3.47</v>
      </c>
      <c r="U18" s="100">
        <f t="shared" si="12"/>
        <v>0</v>
      </c>
      <c r="V18" s="101">
        <f t="shared" si="13"/>
        <v>0</v>
      </c>
      <c r="W18" s="15"/>
      <c r="X18" s="15"/>
      <c r="Y18" s="39">
        <f t="shared" si="14"/>
        <v>0</v>
      </c>
      <c r="Z18" s="40" t="e">
        <f t="shared" si="15"/>
        <v>#DIV/0!</v>
      </c>
      <c r="AA18" s="15"/>
      <c r="AB18" s="15"/>
      <c r="AC18" s="22">
        <f t="shared" si="16"/>
        <v>0</v>
      </c>
      <c r="AD18" s="12" t="e">
        <f t="shared" si="17"/>
        <v>#DIV/0!</v>
      </c>
      <c r="AE18" s="37">
        <f t="shared" si="48"/>
        <v>3.47</v>
      </c>
      <c r="AF18" s="13">
        <f t="shared" si="49"/>
        <v>3.47</v>
      </c>
      <c r="AG18" s="15">
        <v>3</v>
      </c>
      <c r="AH18" s="32">
        <f t="shared" si="20"/>
        <v>0.4700000000000002</v>
      </c>
      <c r="AI18" s="33">
        <f t="shared" si="21"/>
        <v>15.666666666666673</v>
      </c>
      <c r="AJ18" s="15"/>
      <c r="AK18" s="15"/>
      <c r="AL18" s="22">
        <f t="shared" si="22"/>
        <v>0</v>
      </c>
      <c r="AM18" s="12" t="e">
        <f t="shared" si="23"/>
        <v>#DIV/0!</v>
      </c>
      <c r="AN18" s="15"/>
      <c r="AO18" s="15"/>
      <c r="AP18" s="22">
        <f t="shared" si="24"/>
        <v>0</v>
      </c>
      <c r="AQ18" s="12" t="e">
        <f t="shared" si="25"/>
        <v>#DIV/0!</v>
      </c>
      <c r="AR18" s="15"/>
      <c r="AS18" s="15"/>
      <c r="AT18" s="22">
        <f t="shared" si="26"/>
        <v>0</v>
      </c>
      <c r="AU18" s="12" t="e">
        <f t="shared" si="27"/>
        <v>#DIV/0!</v>
      </c>
      <c r="AV18" s="37">
        <f t="shared" si="50"/>
        <v>0</v>
      </c>
      <c r="AW18" s="13">
        <f t="shared" si="51"/>
        <v>0</v>
      </c>
      <c r="AX18" s="15">
        <v>0</v>
      </c>
      <c r="AY18" s="32">
        <f t="shared" si="30"/>
        <v>0</v>
      </c>
      <c r="AZ18" s="33" t="e">
        <f t="shared" si="31"/>
        <v>#DIV/0!</v>
      </c>
      <c r="BA18" s="117">
        <v>2.15</v>
      </c>
      <c r="BB18" s="117">
        <v>2.15</v>
      </c>
      <c r="BC18" s="32">
        <f t="shared" si="32"/>
        <v>0</v>
      </c>
      <c r="BD18" s="12">
        <f t="shared" si="56"/>
        <v>0</v>
      </c>
      <c r="BE18" s="117">
        <v>4.42</v>
      </c>
      <c r="BF18" s="117">
        <v>4.42</v>
      </c>
      <c r="BG18" s="32">
        <f t="shared" si="34"/>
        <v>0</v>
      </c>
      <c r="BH18" s="33">
        <f t="shared" si="35"/>
        <v>0</v>
      </c>
      <c r="BI18" s="15">
        <v>6.47</v>
      </c>
      <c r="BJ18" s="15">
        <v>6.47</v>
      </c>
      <c r="BK18" s="155">
        <f t="shared" si="36"/>
        <v>0</v>
      </c>
      <c r="BL18" s="12">
        <f t="shared" si="46"/>
        <v>0</v>
      </c>
      <c r="BM18" s="37">
        <f t="shared" si="57"/>
        <v>13.04</v>
      </c>
      <c r="BN18" s="13">
        <f t="shared" si="58"/>
        <v>13.04</v>
      </c>
      <c r="BO18" s="15">
        <v>25</v>
      </c>
      <c r="BP18" s="32">
        <f t="shared" si="47"/>
        <v>-11.96</v>
      </c>
      <c r="BQ18" s="33">
        <f t="shared" si="3"/>
        <v>-47.84</v>
      </c>
      <c r="BR18" s="37">
        <f t="shared" si="59"/>
        <v>33.049999999999997</v>
      </c>
      <c r="BS18" s="13">
        <f t="shared" si="60"/>
        <v>31.11</v>
      </c>
      <c r="BT18" s="17">
        <f t="shared" si="43"/>
        <v>58</v>
      </c>
      <c r="BU18" s="32">
        <f t="shared" si="4"/>
        <v>-26.89</v>
      </c>
      <c r="BV18" s="33">
        <f t="shared" si="5"/>
        <v>-46.362068965517246</v>
      </c>
    </row>
    <row r="19" spans="1:74" ht="13.5" customHeight="1" thickBot="1" x14ac:dyDescent="0.25">
      <c r="A19" s="2" t="s">
        <v>16</v>
      </c>
      <c r="B19" s="15">
        <v>13.1</v>
      </c>
      <c r="C19" s="15">
        <v>10.34</v>
      </c>
      <c r="D19" s="100">
        <f t="shared" si="0"/>
        <v>-2.76</v>
      </c>
      <c r="E19" s="101">
        <f t="shared" si="1"/>
        <v>-21.068702290076335</v>
      </c>
      <c r="F19" s="15">
        <v>10.33</v>
      </c>
      <c r="G19" s="15">
        <v>10.43</v>
      </c>
      <c r="H19" s="100">
        <f>SUM(G19-F19)</f>
        <v>9.9999999999999645E-2</v>
      </c>
      <c r="I19" s="101">
        <f>(G19/F19-1)*100</f>
        <v>0.96805421103580702</v>
      </c>
      <c r="J19" s="15">
        <v>9.43</v>
      </c>
      <c r="K19" s="15">
        <v>9.23</v>
      </c>
      <c r="L19" s="100">
        <f t="shared" si="8"/>
        <v>-0.19999999999999929</v>
      </c>
      <c r="M19" s="101">
        <f t="shared" si="9"/>
        <v>-2.1208907741251282</v>
      </c>
      <c r="N19" s="73">
        <f t="shared" si="44"/>
        <v>32.86</v>
      </c>
      <c r="O19" s="74">
        <f t="shared" si="2"/>
        <v>30</v>
      </c>
      <c r="P19" s="75">
        <v>34.4</v>
      </c>
      <c r="Q19" s="25">
        <f t="shared" si="54"/>
        <v>-4.3999999999999986</v>
      </c>
      <c r="R19" s="26">
        <f t="shared" si="11"/>
        <v>-12.790697674418606</v>
      </c>
      <c r="S19" s="15">
        <v>6.47</v>
      </c>
      <c r="T19" s="15">
        <v>6.47</v>
      </c>
      <c r="U19" s="100">
        <f t="shared" si="12"/>
        <v>0</v>
      </c>
      <c r="V19" s="101">
        <f t="shared" si="13"/>
        <v>0</v>
      </c>
      <c r="W19" s="15"/>
      <c r="X19" s="15"/>
      <c r="Y19" s="39">
        <f t="shared" si="14"/>
        <v>0</v>
      </c>
      <c r="Z19" s="40" t="e">
        <f t="shared" si="15"/>
        <v>#DIV/0!</v>
      </c>
      <c r="AA19" s="15"/>
      <c r="AB19" s="15"/>
      <c r="AC19" s="22">
        <f t="shared" si="16"/>
        <v>0</v>
      </c>
      <c r="AD19" s="12" t="e">
        <f t="shared" si="17"/>
        <v>#DIV/0!</v>
      </c>
      <c r="AE19" s="37">
        <f t="shared" si="48"/>
        <v>6.47</v>
      </c>
      <c r="AF19" s="13">
        <f t="shared" si="49"/>
        <v>6.47</v>
      </c>
      <c r="AG19" s="15">
        <v>3</v>
      </c>
      <c r="AH19" s="32">
        <f t="shared" si="20"/>
        <v>3.4699999999999998</v>
      </c>
      <c r="AI19" s="33">
        <f t="shared" si="21"/>
        <v>115.66666666666667</v>
      </c>
      <c r="AJ19" s="15"/>
      <c r="AK19" s="15"/>
      <c r="AL19" s="22">
        <f t="shared" si="22"/>
        <v>0</v>
      </c>
      <c r="AM19" s="12" t="e">
        <f t="shared" si="23"/>
        <v>#DIV/0!</v>
      </c>
      <c r="AN19" s="15"/>
      <c r="AO19" s="15"/>
      <c r="AP19" s="22">
        <f t="shared" si="24"/>
        <v>0</v>
      </c>
      <c r="AQ19" s="12" t="e">
        <f t="shared" si="25"/>
        <v>#DIV/0!</v>
      </c>
      <c r="AR19" s="15"/>
      <c r="AS19" s="15"/>
      <c r="AT19" s="22">
        <f t="shared" si="26"/>
        <v>0</v>
      </c>
      <c r="AU19" s="12" t="e">
        <f t="shared" si="27"/>
        <v>#DIV/0!</v>
      </c>
      <c r="AV19" s="37">
        <f t="shared" si="50"/>
        <v>0</v>
      </c>
      <c r="AW19" s="13">
        <f t="shared" si="51"/>
        <v>0</v>
      </c>
      <c r="AX19" s="15">
        <v>0</v>
      </c>
      <c r="AY19" s="32">
        <f t="shared" si="30"/>
        <v>0</v>
      </c>
      <c r="AZ19" s="33" t="e">
        <f t="shared" si="31"/>
        <v>#DIV/0!</v>
      </c>
      <c r="BA19" s="117">
        <v>4.53</v>
      </c>
      <c r="BB19" s="117">
        <v>4.53</v>
      </c>
      <c r="BC19" s="32">
        <f t="shared" si="32"/>
        <v>0</v>
      </c>
      <c r="BD19" s="12">
        <f t="shared" si="56"/>
        <v>0</v>
      </c>
      <c r="BE19" s="117">
        <v>9.9</v>
      </c>
      <c r="BF19" s="117">
        <v>9.9</v>
      </c>
      <c r="BG19" s="32">
        <f t="shared" si="34"/>
        <v>0</v>
      </c>
      <c r="BH19" s="33">
        <f t="shared" si="35"/>
        <v>0</v>
      </c>
      <c r="BI19" s="15">
        <v>12.58</v>
      </c>
      <c r="BJ19" s="15">
        <v>12.58</v>
      </c>
      <c r="BK19" s="155">
        <f t="shared" si="36"/>
        <v>0</v>
      </c>
      <c r="BL19" s="12">
        <f t="shared" si="46"/>
        <v>0</v>
      </c>
      <c r="BM19" s="37">
        <f t="shared" si="57"/>
        <v>27.009999999999998</v>
      </c>
      <c r="BN19" s="13">
        <f t="shared" si="58"/>
        <v>27.009999999999998</v>
      </c>
      <c r="BO19" s="15">
        <v>29.9</v>
      </c>
      <c r="BP19" s="32">
        <f t="shared" si="47"/>
        <v>-2.8900000000000006</v>
      </c>
      <c r="BQ19" s="33">
        <f t="shared" si="3"/>
        <v>-9.6655518394648805</v>
      </c>
      <c r="BR19" s="37">
        <f t="shared" si="59"/>
        <v>66.34</v>
      </c>
      <c r="BS19" s="13">
        <f t="shared" si="60"/>
        <v>63.48</v>
      </c>
      <c r="BT19" s="17">
        <f t="shared" si="43"/>
        <v>67.3</v>
      </c>
      <c r="BU19" s="32">
        <f t="shared" si="4"/>
        <v>-3.8200000000000003</v>
      </c>
      <c r="BV19" s="33">
        <f t="shared" si="5"/>
        <v>-5.6760772659732561</v>
      </c>
    </row>
    <row r="20" spans="1:74" ht="13.5" customHeight="1" thickBot="1" x14ac:dyDescent="0.25">
      <c r="A20" s="2" t="s">
        <v>82</v>
      </c>
      <c r="B20" s="15">
        <v>6.47</v>
      </c>
      <c r="C20" s="15">
        <v>2</v>
      </c>
      <c r="D20" s="100">
        <f t="shared" si="0"/>
        <v>-4.47</v>
      </c>
      <c r="E20" s="101">
        <f t="shared" si="1"/>
        <v>-69.08809891808346</v>
      </c>
      <c r="F20" s="15">
        <v>2.66</v>
      </c>
      <c r="G20" s="15">
        <v>2.8079999999999998</v>
      </c>
      <c r="H20" s="100">
        <f>SUM(G20-F20)</f>
        <v>0.14799999999999969</v>
      </c>
      <c r="I20" s="101">
        <f>(G20/F20-1)*100</f>
        <v>5.5639097744360821</v>
      </c>
      <c r="J20" s="15">
        <v>2.5</v>
      </c>
      <c r="K20" s="15">
        <v>2.56</v>
      </c>
      <c r="L20" s="100">
        <f t="shared" si="8"/>
        <v>6.0000000000000053E-2</v>
      </c>
      <c r="M20" s="101">
        <f t="shared" si="9"/>
        <v>2.4000000000000021</v>
      </c>
      <c r="N20" s="73">
        <f t="shared" si="44"/>
        <v>11.629999999999999</v>
      </c>
      <c r="O20" s="74">
        <f t="shared" si="2"/>
        <v>7.3680000000000003</v>
      </c>
      <c r="P20" s="75">
        <v>15</v>
      </c>
      <c r="Q20" s="25">
        <f t="shared" si="54"/>
        <v>-7.6319999999999997</v>
      </c>
      <c r="R20" s="26">
        <f t="shared" si="11"/>
        <v>-50.879999999999995</v>
      </c>
      <c r="S20" s="15">
        <v>1.71</v>
      </c>
      <c r="T20" s="15">
        <v>1.71</v>
      </c>
      <c r="U20" s="100">
        <f t="shared" si="12"/>
        <v>0</v>
      </c>
      <c r="V20" s="101">
        <f t="shared" si="13"/>
        <v>0</v>
      </c>
      <c r="W20" s="15"/>
      <c r="X20" s="15"/>
      <c r="Y20" s="39">
        <f t="shared" si="14"/>
        <v>0</v>
      </c>
      <c r="Z20" s="40" t="e">
        <f t="shared" si="15"/>
        <v>#DIV/0!</v>
      </c>
      <c r="AA20" s="15"/>
      <c r="AB20" s="15"/>
      <c r="AC20" s="22">
        <f t="shared" si="16"/>
        <v>0</v>
      </c>
      <c r="AD20" s="12" t="e">
        <f t="shared" si="17"/>
        <v>#DIV/0!</v>
      </c>
      <c r="AE20" s="37">
        <f t="shared" si="48"/>
        <v>1.71</v>
      </c>
      <c r="AF20" s="13">
        <f t="shared" si="49"/>
        <v>1.71</v>
      </c>
      <c r="AG20" s="15">
        <v>1.8</v>
      </c>
      <c r="AH20" s="32">
        <f t="shared" si="20"/>
        <v>-9.000000000000008E-2</v>
      </c>
      <c r="AI20" s="33">
        <f t="shared" si="21"/>
        <v>-5.0000000000000044</v>
      </c>
      <c r="AJ20" s="15"/>
      <c r="AK20" s="15"/>
      <c r="AL20" s="22">
        <f t="shared" si="22"/>
        <v>0</v>
      </c>
      <c r="AM20" s="12" t="e">
        <f t="shared" si="23"/>
        <v>#DIV/0!</v>
      </c>
      <c r="AN20" s="15"/>
      <c r="AO20" s="15"/>
      <c r="AP20" s="22">
        <f t="shared" si="24"/>
        <v>0</v>
      </c>
      <c r="AQ20" s="12" t="e">
        <f t="shared" si="25"/>
        <v>#DIV/0!</v>
      </c>
      <c r="AR20" s="15"/>
      <c r="AS20" s="15"/>
      <c r="AT20" s="22">
        <f t="shared" si="26"/>
        <v>0</v>
      </c>
      <c r="AU20" s="12" t="e">
        <f t="shared" si="27"/>
        <v>#DIV/0!</v>
      </c>
      <c r="AV20" s="37">
        <f t="shared" si="50"/>
        <v>0</v>
      </c>
      <c r="AW20" s="13">
        <f t="shared" si="51"/>
        <v>0</v>
      </c>
      <c r="AX20" s="15">
        <v>0</v>
      </c>
      <c r="AY20" s="32">
        <f t="shared" si="30"/>
        <v>0</v>
      </c>
      <c r="AZ20" s="33" t="e">
        <f t="shared" si="31"/>
        <v>#DIV/0!</v>
      </c>
      <c r="BA20" s="117">
        <v>1.24</v>
      </c>
      <c r="BB20" s="117">
        <v>1.24</v>
      </c>
      <c r="BC20" s="32">
        <f t="shared" si="32"/>
        <v>0</v>
      </c>
      <c r="BD20" s="12">
        <f t="shared" si="56"/>
        <v>0</v>
      </c>
      <c r="BE20" s="117">
        <v>2.5819999999999999</v>
      </c>
      <c r="BF20" s="117">
        <v>2.5819999999999999</v>
      </c>
      <c r="BG20" s="32">
        <f t="shared" si="34"/>
        <v>0</v>
      </c>
      <c r="BH20" s="33">
        <f t="shared" si="35"/>
        <v>0</v>
      </c>
      <c r="BI20" s="15">
        <v>4.21</v>
      </c>
      <c r="BJ20" s="15">
        <v>4.21</v>
      </c>
      <c r="BK20" s="155">
        <f t="shared" si="36"/>
        <v>0</v>
      </c>
      <c r="BL20" s="12">
        <f t="shared" si="46"/>
        <v>0</v>
      </c>
      <c r="BM20" s="37">
        <f t="shared" si="57"/>
        <v>8.032</v>
      </c>
      <c r="BN20" s="13">
        <f t="shared" si="58"/>
        <v>8.032</v>
      </c>
      <c r="BO20" s="15">
        <v>10</v>
      </c>
      <c r="BP20" s="32">
        <f t="shared" si="47"/>
        <v>-1.968</v>
      </c>
      <c r="BQ20" s="33">
        <f t="shared" si="3"/>
        <v>-19.679999999999996</v>
      </c>
      <c r="BR20" s="37">
        <f t="shared" si="59"/>
        <v>21.372</v>
      </c>
      <c r="BS20" s="13">
        <f t="shared" si="60"/>
        <v>17.11</v>
      </c>
      <c r="BT20" s="17">
        <f t="shared" si="43"/>
        <v>26.8</v>
      </c>
      <c r="BU20" s="32">
        <f t="shared" si="4"/>
        <v>-9.6900000000000013</v>
      </c>
      <c r="BV20" s="33">
        <f t="shared" si="5"/>
        <v>-36.156716417910452</v>
      </c>
    </row>
    <row r="21" spans="1:74" ht="13.5" customHeight="1" thickBot="1" x14ac:dyDescent="0.25">
      <c r="A21" s="2" t="s">
        <v>15</v>
      </c>
      <c r="B21" s="15">
        <v>84.28</v>
      </c>
      <c r="C21" s="15">
        <v>48.56</v>
      </c>
      <c r="D21" s="100">
        <f t="shared" si="0"/>
        <v>-35.72</v>
      </c>
      <c r="E21" s="101">
        <f t="shared" si="1"/>
        <v>-42.38253440911248</v>
      </c>
      <c r="F21" s="15">
        <v>49.83</v>
      </c>
      <c r="G21" s="15">
        <v>48.32</v>
      </c>
      <c r="H21" s="100">
        <f t="shared" si="6"/>
        <v>-1.509999999999998</v>
      </c>
      <c r="I21" s="101">
        <f t="shared" si="7"/>
        <v>-3.0303030303030276</v>
      </c>
      <c r="J21" s="15">
        <v>50.77</v>
      </c>
      <c r="K21" s="15">
        <v>45.7</v>
      </c>
      <c r="L21" s="100">
        <f t="shared" si="8"/>
        <v>-5.07</v>
      </c>
      <c r="M21" s="101">
        <f t="shared" si="9"/>
        <v>-9.9862123301162065</v>
      </c>
      <c r="N21" s="73">
        <f t="shared" si="44"/>
        <v>184.88000000000002</v>
      </c>
      <c r="O21" s="74">
        <f t="shared" si="2"/>
        <v>142.57999999999998</v>
      </c>
      <c r="P21" s="72">
        <v>192.4</v>
      </c>
      <c r="Q21" s="25">
        <f t="shared" si="45"/>
        <v>-49.820000000000022</v>
      </c>
      <c r="R21" s="26">
        <f t="shared" si="11"/>
        <v>-25.893970893970909</v>
      </c>
      <c r="S21" s="15">
        <v>34.880000000000003</v>
      </c>
      <c r="T21" s="15">
        <v>34.880000000000003</v>
      </c>
      <c r="U21" s="100">
        <f t="shared" si="12"/>
        <v>0</v>
      </c>
      <c r="V21" s="101">
        <f t="shared" si="13"/>
        <v>0</v>
      </c>
      <c r="W21" s="15"/>
      <c r="X21" s="15"/>
      <c r="Y21" s="27">
        <f t="shared" si="14"/>
        <v>0</v>
      </c>
      <c r="Z21" s="28" t="e">
        <f t="shared" si="15"/>
        <v>#DIV/0!</v>
      </c>
      <c r="AA21" s="15"/>
      <c r="AB21" s="15"/>
      <c r="AC21" s="22">
        <f t="shared" si="16"/>
        <v>0</v>
      </c>
      <c r="AD21" s="12" t="e">
        <f t="shared" si="17"/>
        <v>#DIV/0!</v>
      </c>
      <c r="AE21" s="37">
        <f t="shared" si="48"/>
        <v>34.880000000000003</v>
      </c>
      <c r="AF21" s="13">
        <f t="shared" si="49"/>
        <v>34.880000000000003</v>
      </c>
      <c r="AG21" s="15">
        <v>18.5</v>
      </c>
      <c r="AH21" s="32">
        <f t="shared" si="20"/>
        <v>16.380000000000003</v>
      </c>
      <c r="AI21" s="33">
        <f t="shared" si="21"/>
        <v>88.540540540540547</v>
      </c>
      <c r="AJ21" s="15"/>
      <c r="AK21" s="15"/>
      <c r="AL21" s="22">
        <f t="shared" si="22"/>
        <v>0</v>
      </c>
      <c r="AM21" s="12" t="e">
        <f t="shared" si="23"/>
        <v>#DIV/0!</v>
      </c>
      <c r="AN21" s="15"/>
      <c r="AO21" s="15"/>
      <c r="AP21" s="22">
        <f t="shared" si="24"/>
        <v>0</v>
      </c>
      <c r="AQ21" s="12" t="e">
        <f t="shared" si="25"/>
        <v>#DIV/0!</v>
      </c>
      <c r="AR21" s="15"/>
      <c r="AS21" s="15"/>
      <c r="AT21" s="22">
        <f t="shared" si="26"/>
        <v>0</v>
      </c>
      <c r="AU21" s="12" t="e">
        <f t="shared" si="27"/>
        <v>#DIV/0!</v>
      </c>
      <c r="AV21" s="37">
        <f t="shared" si="50"/>
        <v>0</v>
      </c>
      <c r="AW21" s="13">
        <f t="shared" si="51"/>
        <v>0</v>
      </c>
      <c r="AX21" s="15">
        <v>0</v>
      </c>
      <c r="AY21" s="32">
        <f t="shared" si="30"/>
        <v>0</v>
      </c>
      <c r="AZ21" s="33" t="e">
        <f t="shared" si="31"/>
        <v>#DIV/0!</v>
      </c>
      <c r="BA21" s="117">
        <v>21.69</v>
      </c>
      <c r="BB21" s="117">
        <v>21.69</v>
      </c>
      <c r="BC21" s="32">
        <f t="shared" si="32"/>
        <v>0</v>
      </c>
      <c r="BD21" s="12">
        <f t="shared" si="56"/>
        <v>0</v>
      </c>
      <c r="BE21" s="117">
        <v>43.81</v>
      </c>
      <c r="BF21" s="117">
        <v>43.81</v>
      </c>
      <c r="BG21" s="32">
        <f t="shared" si="34"/>
        <v>0</v>
      </c>
      <c r="BH21" s="12">
        <f>(BF21/BE21-1)*100</f>
        <v>0</v>
      </c>
      <c r="BI21" s="15">
        <v>57.56</v>
      </c>
      <c r="BJ21" s="15">
        <v>57.56</v>
      </c>
      <c r="BK21" s="155">
        <f t="shared" si="36"/>
        <v>0</v>
      </c>
      <c r="BL21" s="12">
        <f t="shared" si="46"/>
        <v>0</v>
      </c>
      <c r="BM21" s="37">
        <f t="shared" si="57"/>
        <v>123.06</v>
      </c>
      <c r="BN21" s="13">
        <f t="shared" si="58"/>
        <v>123.06</v>
      </c>
      <c r="BO21" s="15">
        <v>155.4</v>
      </c>
      <c r="BP21" s="32">
        <f t="shared" si="47"/>
        <v>-32.340000000000003</v>
      </c>
      <c r="BQ21" s="33">
        <f t="shared" si="3"/>
        <v>-20.810810810810811</v>
      </c>
      <c r="BR21" s="37">
        <f t="shared" si="59"/>
        <v>342.82000000000005</v>
      </c>
      <c r="BS21" s="13">
        <f t="shared" si="60"/>
        <v>300.52</v>
      </c>
      <c r="BT21" s="17">
        <f t="shared" si="43"/>
        <v>366.3</v>
      </c>
      <c r="BU21" s="32">
        <f t="shared" si="4"/>
        <v>-65.78000000000003</v>
      </c>
      <c r="BV21" s="33">
        <f t="shared" si="5"/>
        <v>-17.957957957957969</v>
      </c>
    </row>
    <row r="22" spans="1:74" ht="13.5" customHeight="1" thickBot="1" x14ac:dyDescent="0.25">
      <c r="A22" s="2" t="s">
        <v>8</v>
      </c>
      <c r="B22" s="15">
        <v>36.42</v>
      </c>
      <c r="C22" s="15">
        <v>78.209999999999994</v>
      </c>
      <c r="D22" s="39">
        <f t="shared" si="0"/>
        <v>41.789999999999992</v>
      </c>
      <c r="E22" s="101">
        <f t="shared" si="1"/>
        <v>114.74464579901151</v>
      </c>
      <c r="F22" s="15">
        <v>33.840000000000003</v>
      </c>
      <c r="G22" s="15">
        <v>28.82</v>
      </c>
      <c r="H22" s="100">
        <f t="shared" si="6"/>
        <v>-5.0200000000000031</v>
      </c>
      <c r="I22" s="101">
        <f t="shared" si="7"/>
        <v>-14.834515366430267</v>
      </c>
      <c r="J22" s="15">
        <v>43.77</v>
      </c>
      <c r="K22" s="15">
        <v>55.64</v>
      </c>
      <c r="L22" s="39">
        <f t="shared" si="8"/>
        <v>11.869999999999997</v>
      </c>
      <c r="M22" s="101">
        <f t="shared" si="9"/>
        <v>27.119031299977149</v>
      </c>
      <c r="N22" s="73">
        <f t="shared" si="44"/>
        <v>114.03</v>
      </c>
      <c r="O22" s="74">
        <f t="shared" si="2"/>
        <v>162.67000000000002</v>
      </c>
      <c r="P22" s="75">
        <v>322.39999999999998</v>
      </c>
      <c r="Q22" s="25">
        <f t="shared" si="45"/>
        <v>-159.72999999999996</v>
      </c>
      <c r="R22" s="26">
        <f t="shared" si="11"/>
        <v>-49.5440446650124</v>
      </c>
      <c r="S22" s="15">
        <v>45.75</v>
      </c>
      <c r="T22" s="15">
        <v>45.75</v>
      </c>
      <c r="U22" s="100">
        <f t="shared" si="12"/>
        <v>0</v>
      </c>
      <c r="V22" s="101">
        <f t="shared" si="13"/>
        <v>0</v>
      </c>
      <c r="W22" s="15"/>
      <c r="X22" s="15"/>
      <c r="Y22" s="27">
        <f t="shared" si="14"/>
        <v>0</v>
      </c>
      <c r="Z22" s="28" t="e">
        <f t="shared" si="15"/>
        <v>#DIV/0!</v>
      </c>
      <c r="AA22" s="15"/>
      <c r="AB22" s="15"/>
      <c r="AC22" s="22">
        <f t="shared" si="16"/>
        <v>0</v>
      </c>
      <c r="AD22" s="12" t="e">
        <f t="shared" si="17"/>
        <v>#DIV/0!</v>
      </c>
      <c r="AE22" s="37">
        <f t="shared" si="48"/>
        <v>45.75</v>
      </c>
      <c r="AF22" s="13">
        <f t="shared" si="49"/>
        <v>45.75</v>
      </c>
      <c r="AG22" s="15">
        <v>32</v>
      </c>
      <c r="AH22" s="32">
        <f t="shared" si="20"/>
        <v>13.75</v>
      </c>
      <c r="AI22" s="33">
        <f t="shared" si="21"/>
        <v>42.96875</v>
      </c>
      <c r="AJ22" s="15"/>
      <c r="AK22" s="15"/>
      <c r="AL22" s="22">
        <f t="shared" si="22"/>
        <v>0</v>
      </c>
      <c r="AM22" s="12" t="e">
        <f t="shared" si="23"/>
        <v>#DIV/0!</v>
      </c>
      <c r="AN22" s="15"/>
      <c r="AO22" s="15"/>
      <c r="AP22" s="22">
        <f t="shared" si="24"/>
        <v>0</v>
      </c>
      <c r="AQ22" s="12" t="e">
        <f t="shared" si="25"/>
        <v>#DIV/0!</v>
      </c>
      <c r="AR22" s="15"/>
      <c r="AS22" s="15"/>
      <c r="AT22" s="22">
        <f t="shared" si="26"/>
        <v>0</v>
      </c>
      <c r="AU22" s="12" t="e">
        <f t="shared" si="27"/>
        <v>#DIV/0!</v>
      </c>
      <c r="AV22" s="37">
        <f t="shared" si="50"/>
        <v>0</v>
      </c>
      <c r="AW22" s="13">
        <f t="shared" si="51"/>
        <v>0</v>
      </c>
      <c r="AX22" s="15">
        <v>0</v>
      </c>
      <c r="AY22" s="32">
        <f t="shared" si="30"/>
        <v>0</v>
      </c>
      <c r="AZ22" s="33" t="e">
        <f t="shared" si="31"/>
        <v>#DIV/0!</v>
      </c>
      <c r="BA22" s="117">
        <v>28.01</v>
      </c>
      <c r="BB22" s="117">
        <v>28.01</v>
      </c>
      <c r="BC22" s="32">
        <f t="shared" si="32"/>
        <v>0</v>
      </c>
      <c r="BD22" s="12">
        <f t="shared" si="56"/>
        <v>0</v>
      </c>
      <c r="BE22" s="117">
        <v>57.47</v>
      </c>
      <c r="BF22" s="117">
        <v>57.47</v>
      </c>
      <c r="BG22" s="22">
        <f>SUM(BF22-BE22)</f>
        <v>0</v>
      </c>
      <c r="BH22" s="12">
        <f>(BF22/BE22-1)*100</f>
        <v>0</v>
      </c>
      <c r="BI22" s="15">
        <v>79.010000000000005</v>
      </c>
      <c r="BJ22" s="15">
        <v>79.010000000000005</v>
      </c>
      <c r="BK22" s="155">
        <f t="shared" si="36"/>
        <v>0</v>
      </c>
      <c r="BL22" s="12">
        <f t="shared" si="46"/>
        <v>0</v>
      </c>
      <c r="BM22" s="37">
        <f t="shared" si="57"/>
        <v>164.49</v>
      </c>
      <c r="BN22" s="13">
        <f t="shared" si="58"/>
        <v>164.49</v>
      </c>
      <c r="BO22" s="15">
        <v>260.39999999999998</v>
      </c>
      <c r="BP22" s="32">
        <f t="shared" si="47"/>
        <v>-95.909999999999968</v>
      </c>
      <c r="BQ22" s="33">
        <f t="shared" si="3"/>
        <v>-36.831797235023032</v>
      </c>
      <c r="BR22" s="37">
        <f t="shared" si="59"/>
        <v>324.27</v>
      </c>
      <c r="BS22" s="13">
        <f t="shared" si="60"/>
        <v>372.91</v>
      </c>
      <c r="BT22" s="17">
        <f t="shared" si="43"/>
        <v>614.79999999999995</v>
      </c>
      <c r="BU22" s="32">
        <f t="shared" si="4"/>
        <v>-241.88999999999993</v>
      </c>
      <c r="BV22" s="33">
        <f t="shared" si="5"/>
        <v>-39.344502277163294</v>
      </c>
    </row>
    <row r="23" spans="1:74" ht="13.5" customHeight="1" thickBot="1" x14ac:dyDescent="0.25">
      <c r="A23" s="2" t="s">
        <v>13</v>
      </c>
      <c r="B23" s="15">
        <v>50.92</v>
      </c>
      <c r="C23" s="15">
        <v>44.5</v>
      </c>
      <c r="D23" s="100">
        <f t="shared" si="0"/>
        <v>-6.4200000000000017</v>
      </c>
      <c r="E23" s="101">
        <f t="shared" si="1"/>
        <v>-12.608012568735273</v>
      </c>
      <c r="F23" s="15">
        <v>51.3</v>
      </c>
      <c r="G23" s="15">
        <v>28.6</v>
      </c>
      <c r="H23" s="100">
        <f t="shared" si="6"/>
        <v>-22.699999999999996</v>
      </c>
      <c r="I23" s="101">
        <f t="shared" si="7"/>
        <v>-44.249512670565295</v>
      </c>
      <c r="J23" s="15">
        <v>41.17</v>
      </c>
      <c r="K23" s="15">
        <v>41.2</v>
      </c>
      <c r="L23" s="100">
        <f t="shared" si="8"/>
        <v>3.0000000000001137E-2</v>
      </c>
      <c r="M23" s="101">
        <f t="shared" si="9"/>
        <v>7.2868593636155055E-2</v>
      </c>
      <c r="N23" s="73">
        <f t="shared" si="44"/>
        <v>143.38999999999999</v>
      </c>
      <c r="O23" s="74">
        <f t="shared" si="2"/>
        <v>114.3</v>
      </c>
      <c r="P23" s="72">
        <v>202.8</v>
      </c>
      <c r="Q23" s="25">
        <f t="shared" si="45"/>
        <v>-88.500000000000014</v>
      </c>
      <c r="R23" s="26">
        <f t="shared" si="11"/>
        <v>-43.639053254437876</v>
      </c>
      <c r="S23" s="15">
        <v>22.6</v>
      </c>
      <c r="T23" s="15">
        <v>22.6</v>
      </c>
      <c r="U23" s="100">
        <f t="shared" si="12"/>
        <v>0</v>
      </c>
      <c r="V23" s="101">
        <f t="shared" si="13"/>
        <v>0</v>
      </c>
      <c r="W23" s="15"/>
      <c r="X23" s="15"/>
      <c r="Y23" s="39">
        <f t="shared" si="14"/>
        <v>0</v>
      </c>
      <c r="Z23" s="40" t="e">
        <f t="shared" si="15"/>
        <v>#DIV/0!</v>
      </c>
      <c r="AA23" s="15"/>
      <c r="AB23" s="15"/>
      <c r="AC23" s="22">
        <f t="shared" si="16"/>
        <v>0</v>
      </c>
      <c r="AD23" s="12" t="e">
        <f t="shared" si="17"/>
        <v>#DIV/0!</v>
      </c>
      <c r="AE23" s="37">
        <f t="shared" si="48"/>
        <v>22.6</v>
      </c>
      <c r="AF23" s="13">
        <f t="shared" si="49"/>
        <v>22.6</v>
      </c>
      <c r="AG23" s="15">
        <v>19.5</v>
      </c>
      <c r="AH23" s="32">
        <f t="shared" si="20"/>
        <v>3.1000000000000014</v>
      </c>
      <c r="AI23" s="33">
        <f t="shared" si="21"/>
        <v>15.897435897435908</v>
      </c>
      <c r="AJ23" s="15"/>
      <c r="AK23" s="15"/>
      <c r="AL23" s="22">
        <f t="shared" si="22"/>
        <v>0</v>
      </c>
      <c r="AM23" s="12" t="e">
        <f t="shared" si="23"/>
        <v>#DIV/0!</v>
      </c>
      <c r="AN23" s="15"/>
      <c r="AO23" s="15"/>
      <c r="AP23" s="22">
        <f t="shared" si="24"/>
        <v>0</v>
      </c>
      <c r="AQ23" s="12" t="e">
        <f t="shared" si="25"/>
        <v>#DIV/0!</v>
      </c>
      <c r="AR23" s="15"/>
      <c r="AS23" s="15"/>
      <c r="AT23" s="22">
        <f t="shared" si="26"/>
        <v>0</v>
      </c>
      <c r="AU23" s="12" t="e">
        <f t="shared" si="27"/>
        <v>#DIV/0!</v>
      </c>
      <c r="AV23" s="37">
        <f t="shared" si="50"/>
        <v>0</v>
      </c>
      <c r="AW23" s="13">
        <f t="shared" si="51"/>
        <v>0</v>
      </c>
      <c r="AX23" s="15">
        <v>0</v>
      </c>
      <c r="AY23" s="32">
        <f t="shared" si="30"/>
        <v>0</v>
      </c>
      <c r="AZ23" s="33" t="e">
        <f t="shared" si="31"/>
        <v>#DIV/0!</v>
      </c>
      <c r="BA23" s="117">
        <v>16.809999999999999</v>
      </c>
      <c r="BB23" s="117">
        <v>16.809999999999999</v>
      </c>
      <c r="BC23" s="32">
        <f t="shared" si="32"/>
        <v>0</v>
      </c>
      <c r="BD23" s="12">
        <f t="shared" si="56"/>
        <v>0</v>
      </c>
      <c r="BE23" s="117">
        <v>39.1</v>
      </c>
      <c r="BF23" s="117">
        <v>39.1</v>
      </c>
      <c r="BG23" s="22">
        <f>SUM(BF23-BE23)</f>
        <v>0</v>
      </c>
      <c r="BH23" s="12">
        <f>(BF23/BE23-1)*100</f>
        <v>0</v>
      </c>
      <c r="BI23" s="15">
        <v>71.5</v>
      </c>
      <c r="BJ23" s="15">
        <v>71.5</v>
      </c>
      <c r="BK23" s="155">
        <f t="shared" si="36"/>
        <v>0</v>
      </c>
      <c r="BL23" s="12">
        <f t="shared" si="46"/>
        <v>0</v>
      </c>
      <c r="BM23" s="37">
        <f t="shared" si="57"/>
        <v>127.41</v>
      </c>
      <c r="BN23" s="13">
        <f t="shared" si="58"/>
        <v>127.41</v>
      </c>
      <c r="BO23" s="15">
        <v>163.80000000000001</v>
      </c>
      <c r="BP23" s="32">
        <f t="shared" si="47"/>
        <v>-36.390000000000015</v>
      </c>
      <c r="BQ23" s="33">
        <f t="shared" si="3"/>
        <v>-22.216117216117226</v>
      </c>
      <c r="BR23" s="37">
        <f t="shared" si="59"/>
        <v>293.39999999999998</v>
      </c>
      <c r="BS23" s="13">
        <f t="shared" si="60"/>
        <v>264.31</v>
      </c>
      <c r="BT23" s="17">
        <f t="shared" si="43"/>
        <v>386.1</v>
      </c>
      <c r="BU23" s="32">
        <f t="shared" si="4"/>
        <v>-121.79000000000002</v>
      </c>
      <c r="BV23" s="33">
        <f t="shared" si="5"/>
        <v>-31.543641543641542</v>
      </c>
    </row>
    <row r="24" spans="1:74" ht="13.5" customHeight="1" thickBot="1" x14ac:dyDescent="0.25">
      <c r="A24" s="2" t="s">
        <v>7</v>
      </c>
      <c r="B24" s="15">
        <v>37.229999999999997</v>
      </c>
      <c r="C24" s="15">
        <v>57.26</v>
      </c>
      <c r="D24" s="39">
        <f t="shared" si="0"/>
        <v>20.03</v>
      </c>
      <c r="E24" s="101">
        <f t="shared" si="1"/>
        <v>53.800698361536405</v>
      </c>
      <c r="F24" s="15">
        <v>32.79</v>
      </c>
      <c r="G24" s="15">
        <v>61.905999999999999</v>
      </c>
      <c r="H24" s="39">
        <f t="shared" si="6"/>
        <v>29.116</v>
      </c>
      <c r="I24" s="101">
        <f t="shared" si="7"/>
        <v>88.795364440378165</v>
      </c>
      <c r="J24" s="15">
        <v>34.25</v>
      </c>
      <c r="K24" s="15">
        <v>54.85</v>
      </c>
      <c r="L24" s="39">
        <f t="shared" si="8"/>
        <v>20.6</v>
      </c>
      <c r="M24" s="101">
        <f t="shared" si="9"/>
        <v>60.145985401459853</v>
      </c>
      <c r="N24" s="73">
        <f t="shared" si="44"/>
        <v>104.27</v>
      </c>
      <c r="O24" s="74">
        <f t="shared" si="2"/>
        <v>174.01599999999999</v>
      </c>
      <c r="P24" s="75">
        <v>171.6</v>
      </c>
      <c r="Q24" s="161">
        <f t="shared" si="45"/>
        <v>2.4159999999999968</v>
      </c>
      <c r="R24" s="26">
        <f t="shared" si="11"/>
        <v>1.4079254079254033</v>
      </c>
      <c r="S24" s="15">
        <v>23.58</v>
      </c>
      <c r="T24" s="15">
        <v>23.58</v>
      </c>
      <c r="U24" s="100">
        <f t="shared" si="12"/>
        <v>0</v>
      </c>
      <c r="V24" s="101">
        <f t="shared" si="13"/>
        <v>0</v>
      </c>
      <c r="W24" s="15"/>
      <c r="X24" s="15"/>
      <c r="Y24" s="39">
        <f t="shared" si="14"/>
        <v>0</v>
      </c>
      <c r="Z24" s="40" t="e">
        <f t="shared" si="15"/>
        <v>#DIV/0!</v>
      </c>
      <c r="AA24" s="15"/>
      <c r="AB24" s="15"/>
      <c r="AC24" s="22">
        <f t="shared" si="16"/>
        <v>0</v>
      </c>
      <c r="AD24" s="12" t="e">
        <f t="shared" si="17"/>
        <v>#DIV/0!</v>
      </c>
      <c r="AE24" s="37">
        <f t="shared" si="48"/>
        <v>23.58</v>
      </c>
      <c r="AF24" s="13">
        <f t="shared" si="49"/>
        <v>23.58</v>
      </c>
      <c r="AG24" s="15">
        <v>16.5</v>
      </c>
      <c r="AH24" s="32">
        <f t="shared" si="20"/>
        <v>7.0799999999999983</v>
      </c>
      <c r="AI24" s="33">
        <f t="shared" si="21"/>
        <v>42.909090909090899</v>
      </c>
      <c r="AJ24" s="15"/>
      <c r="AK24" s="15"/>
      <c r="AL24" s="22">
        <f t="shared" si="22"/>
        <v>0</v>
      </c>
      <c r="AM24" s="12" t="e">
        <f t="shared" si="23"/>
        <v>#DIV/0!</v>
      </c>
      <c r="AN24" s="15"/>
      <c r="AO24" s="15"/>
      <c r="AP24" s="22">
        <f t="shared" si="24"/>
        <v>0</v>
      </c>
      <c r="AQ24" s="12" t="e">
        <f t="shared" si="25"/>
        <v>#DIV/0!</v>
      </c>
      <c r="AR24" s="15"/>
      <c r="AS24" s="15"/>
      <c r="AT24" s="22">
        <f t="shared" si="26"/>
        <v>0</v>
      </c>
      <c r="AU24" s="12" t="e">
        <f t="shared" si="27"/>
        <v>#DIV/0!</v>
      </c>
      <c r="AV24" s="37">
        <f t="shared" si="50"/>
        <v>0</v>
      </c>
      <c r="AW24" s="13">
        <f t="shared" si="51"/>
        <v>0</v>
      </c>
      <c r="AX24" s="15">
        <v>0</v>
      </c>
      <c r="AY24" s="32">
        <f t="shared" si="30"/>
        <v>0</v>
      </c>
      <c r="AZ24" s="33" t="e">
        <f t="shared" si="31"/>
        <v>#DIV/0!</v>
      </c>
      <c r="BA24" s="117">
        <v>22.28</v>
      </c>
      <c r="BB24" s="117">
        <v>22.28</v>
      </c>
      <c r="BC24" s="22">
        <f t="shared" ref="BC24:BC62" si="61">SUM(BB24-BA24)</f>
        <v>0</v>
      </c>
      <c r="BD24" s="12">
        <f t="shared" si="56"/>
        <v>0</v>
      </c>
      <c r="BE24" s="117">
        <v>39.384</v>
      </c>
      <c r="BF24" s="117">
        <v>39.384</v>
      </c>
      <c r="BG24" s="22">
        <f>SUM(BF24-BE24)</f>
        <v>0</v>
      </c>
      <c r="BH24" s="12">
        <f>(BF24/BE24-1)*100</f>
        <v>0</v>
      </c>
      <c r="BI24" s="15">
        <v>62.75</v>
      </c>
      <c r="BJ24" s="15">
        <v>62.75</v>
      </c>
      <c r="BK24" s="155">
        <f t="shared" si="36"/>
        <v>0</v>
      </c>
      <c r="BL24" s="12">
        <f t="shared" si="46"/>
        <v>0</v>
      </c>
      <c r="BM24" s="37">
        <f t="shared" si="57"/>
        <v>124.414</v>
      </c>
      <c r="BN24" s="13">
        <f t="shared" si="58"/>
        <v>124.414</v>
      </c>
      <c r="BO24" s="15">
        <v>138.6</v>
      </c>
      <c r="BP24" s="32">
        <f t="shared" si="47"/>
        <v>-14.185999999999993</v>
      </c>
      <c r="BQ24" s="33">
        <f t="shared" si="3"/>
        <v>-10.235209235209231</v>
      </c>
      <c r="BR24" s="37">
        <f t="shared" si="59"/>
        <v>252.26400000000001</v>
      </c>
      <c r="BS24" s="13">
        <f t="shared" si="60"/>
        <v>322.01</v>
      </c>
      <c r="BT24" s="17">
        <f t="shared" si="43"/>
        <v>326.7</v>
      </c>
      <c r="BU24" s="32">
        <f t="shared" si="4"/>
        <v>-4.6899999999999977</v>
      </c>
      <c r="BV24" s="33">
        <f t="shared" si="5"/>
        <v>-1.4355677992041627</v>
      </c>
    </row>
    <row r="25" spans="1:74" ht="13.5" customHeight="1" thickBot="1" x14ac:dyDescent="0.25">
      <c r="A25" s="2" t="s">
        <v>70</v>
      </c>
      <c r="B25" s="15">
        <v>23.68</v>
      </c>
      <c r="C25" s="15">
        <v>20.73</v>
      </c>
      <c r="D25" s="100">
        <f t="shared" si="0"/>
        <v>-2.9499999999999993</v>
      </c>
      <c r="E25" s="101">
        <f t="shared" si="1"/>
        <v>-12.457770270270263</v>
      </c>
      <c r="F25" s="15">
        <v>19.28</v>
      </c>
      <c r="G25" s="15">
        <v>19.440999999999999</v>
      </c>
      <c r="H25" s="100">
        <f t="shared" si="6"/>
        <v>0.16099999999999781</v>
      </c>
      <c r="I25" s="101">
        <f t="shared" si="7"/>
        <v>0.83506224066389745</v>
      </c>
      <c r="J25" s="15">
        <v>19.45</v>
      </c>
      <c r="K25" s="15">
        <v>18.48</v>
      </c>
      <c r="L25" s="100">
        <f t="shared" si="8"/>
        <v>-0.96999999999999886</v>
      </c>
      <c r="M25" s="101">
        <f t="shared" si="9"/>
        <v>-4.9871465295629802</v>
      </c>
      <c r="N25" s="73">
        <f t="shared" si="44"/>
        <v>62.41</v>
      </c>
      <c r="O25" s="74">
        <f t="shared" si="2"/>
        <v>58.650999999999996</v>
      </c>
      <c r="P25" s="72">
        <v>94.7</v>
      </c>
      <c r="Q25" s="25">
        <f t="shared" si="45"/>
        <v>-36.049000000000007</v>
      </c>
      <c r="R25" s="26">
        <f t="shared" si="11"/>
        <v>-38.066525871172132</v>
      </c>
      <c r="S25" s="15">
        <v>14.13</v>
      </c>
      <c r="T25" s="15">
        <v>14.13</v>
      </c>
      <c r="U25" s="100">
        <f t="shared" si="12"/>
        <v>0</v>
      </c>
      <c r="V25" s="101">
        <f t="shared" si="13"/>
        <v>0</v>
      </c>
      <c r="W25" s="15"/>
      <c r="X25" s="15"/>
      <c r="Y25" s="27">
        <f t="shared" si="14"/>
        <v>0</v>
      </c>
      <c r="Z25" s="28" t="e">
        <f t="shared" si="15"/>
        <v>#DIV/0!</v>
      </c>
      <c r="AA25" s="15"/>
      <c r="AB25" s="15"/>
      <c r="AC25" s="22">
        <f t="shared" si="16"/>
        <v>0</v>
      </c>
      <c r="AD25" s="12" t="e">
        <f t="shared" si="17"/>
        <v>#DIV/0!</v>
      </c>
      <c r="AE25" s="37">
        <f t="shared" si="48"/>
        <v>14.13</v>
      </c>
      <c r="AF25" s="13">
        <f t="shared" si="49"/>
        <v>14.13</v>
      </c>
      <c r="AG25" s="15">
        <v>10</v>
      </c>
      <c r="AH25" s="32">
        <f t="shared" si="20"/>
        <v>4.1300000000000008</v>
      </c>
      <c r="AI25" s="33">
        <f t="shared" si="21"/>
        <v>41.300000000000004</v>
      </c>
      <c r="AJ25" s="15"/>
      <c r="AK25" s="15"/>
      <c r="AL25" s="22">
        <f t="shared" si="22"/>
        <v>0</v>
      </c>
      <c r="AM25" s="12" t="e">
        <f t="shared" si="23"/>
        <v>#DIV/0!</v>
      </c>
      <c r="AN25" s="15"/>
      <c r="AO25" s="15"/>
      <c r="AP25" s="22">
        <f t="shared" si="24"/>
        <v>0</v>
      </c>
      <c r="AQ25" s="12" t="e">
        <f t="shared" si="25"/>
        <v>#DIV/0!</v>
      </c>
      <c r="AR25" s="15"/>
      <c r="AS25" s="15"/>
      <c r="AT25" s="22">
        <f t="shared" si="26"/>
        <v>0</v>
      </c>
      <c r="AU25" s="12" t="e">
        <f t="shared" si="27"/>
        <v>#DIV/0!</v>
      </c>
      <c r="AV25" s="37">
        <f t="shared" si="50"/>
        <v>0</v>
      </c>
      <c r="AW25" s="13">
        <f t="shared" si="51"/>
        <v>0</v>
      </c>
      <c r="AX25" s="15">
        <v>0</v>
      </c>
      <c r="AY25" s="32">
        <f t="shared" si="30"/>
        <v>0</v>
      </c>
      <c r="AZ25" s="33" t="e">
        <f t="shared" si="31"/>
        <v>#DIV/0!</v>
      </c>
      <c r="BA25" s="117">
        <v>7.23</v>
      </c>
      <c r="BB25" s="117">
        <v>7.23</v>
      </c>
      <c r="BC25" s="22">
        <f t="shared" si="61"/>
        <v>0</v>
      </c>
      <c r="BD25" s="12">
        <f t="shared" si="56"/>
        <v>0</v>
      </c>
      <c r="BE25" s="117">
        <v>16.109000000000002</v>
      </c>
      <c r="BF25" s="117">
        <v>16.109000000000002</v>
      </c>
      <c r="BG25" s="22">
        <f>SUM(BF25-BE25)</f>
        <v>0</v>
      </c>
      <c r="BH25" s="12">
        <f>(BF25/BE25-1)*100</f>
        <v>0</v>
      </c>
      <c r="BI25" s="15">
        <v>23.66</v>
      </c>
      <c r="BJ25" s="15">
        <v>23.66</v>
      </c>
      <c r="BK25" s="155">
        <f t="shared" si="36"/>
        <v>0</v>
      </c>
      <c r="BL25" s="12">
        <f t="shared" si="46"/>
        <v>0</v>
      </c>
      <c r="BM25" s="37">
        <f t="shared" si="57"/>
        <v>46.999000000000002</v>
      </c>
      <c r="BN25" s="13">
        <f t="shared" si="58"/>
        <v>46.999000000000002</v>
      </c>
      <c r="BO25" s="15">
        <v>60</v>
      </c>
      <c r="BP25" s="32">
        <f t="shared" si="47"/>
        <v>-13.000999999999998</v>
      </c>
      <c r="BQ25" s="33">
        <f t="shared" si="3"/>
        <v>-21.668333333333333</v>
      </c>
      <c r="BR25" s="37">
        <f t="shared" si="59"/>
        <v>123.53899999999999</v>
      </c>
      <c r="BS25" s="13">
        <f t="shared" si="60"/>
        <v>119.78</v>
      </c>
      <c r="BT25" s="17">
        <f t="shared" si="43"/>
        <v>164.7</v>
      </c>
      <c r="BU25" s="32">
        <f t="shared" si="4"/>
        <v>-44.919999999999987</v>
      </c>
      <c r="BV25" s="33">
        <f t="shared" si="5"/>
        <v>-27.273831208257437</v>
      </c>
    </row>
    <row r="26" spans="1:74" ht="13.5" customHeight="1" thickBot="1" x14ac:dyDescent="0.25">
      <c r="A26" s="2" t="s">
        <v>69</v>
      </c>
      <c r="B26" s="15">
        <v>20.57</v>
      </c>
      <c r="C26" s="15">
        <v>23.54</v>
      </c>
      <c r="D26" s="100">
        <f t="shared" si="0"/>
        <v>2.9699999999999989</v>
      </c>
      <c r="E26" s="101">
        <f t="shared" si="1"/>
        <v>14.438502673796783</v>
      </c>
      <c r="F26" s="15">
        <v>23.9</v>
      </c>
      <c r="G26" s="15">
        <v>22.035</v>
      </c>
      <c r="H26" s="100">
        <f t="shared" si="6"/>
        <v>-1.8649999999999984</v>
      </c>
      <c r="I26" s="101">
        <f t="shared" si="7"/>
        <v>-7.8033472803347266</v>
      </c>
      <c r="J26" s="15">
        <v>23.88</v>
      </c>
      <c r="K26" s="15">
        <v>20.75</v>
      </c>
      <c r="L26" s="100">
        <f t="shared" si="8"/>
        <v>-3.129999999999999</v>
      </c>
      <c r="M26" s="101">
        <f t="shared" si="9"/>
        <v>-13.107202680066997</v>
      </c>
      <c r="N26" s="73">
        <f t="shared" si="44"/>
        <v>68.349999999999994</v>
      </c>
      <c r="O26" s="74">
        <f t="shared" si="2"/>
        <v>66.325000000000003</v>
      </c>
      <c r="P26" s="75">
        <v>94.7</v>
      </c>
      <c r="Q26" s="25">
        <f t="shared" si="45"/>
        <v>-28.375</v>
      </c>
      <c r="R26" s="26">
        <f t="shared" si="11"/>
        <v>-29.963041182682147</v>
      </c>
      <c r="S26" s="15">
        <v>16.59</v>
      </c>
      <c r="T26" s="15">
        <v>16.59</v>
      </c>
      <c r="U26" s="100">
        <f t="shared" si="12"/>
        <v>0</v>
      </c>
      <c r="V26" s="101">
        <f t="shared" si="13"/>
        <v>0</v>
      </c>
      <c r="W26" s="15"/>
      <c r="X26" s="15"/>
      <c r="Y26" s="39">
        <f t="shared" si="14"/>
        <v>0</v>
      </c>
      <c r="Z26" s="40" t="e">
        <f t="shared" si="15"/>
        <v>#DIV/0!</v>
      </c>
      <c r="AA26" s="15"/>
      <c r="AB26" s="15"/>
      <c r="AC26" s="22">
        <f t="shared" si="16"/>
        <v>0</v>
      </c>
      <c r="AD26" s="12" t="e">
        <f t="shared" si="17"/>
        <v>#DIV/0!</v>
      </c>
      <c r="AE26" s="37">
        <f t="shared" si="48"/>
        <v>16.59</v>
      </c>
      <c r="AF26" s="13">
        <f t="shared" si="49"/>
        <v>16.59</v>
      </c>
      <c r="AG26" s="15">
        <v>5.5</v>
      </c>
      <c r="AH26" s="32">
        <f t="shared" si="20"/>
        <v>11.09</v>
      </c>
      <c r="AI26" s="33">
        <f t="shared" si="21"/>
        <v>201.63636363636363</v>
      </c>
      <c r="AJ26" s="15"/>
      <c r="AK26" s="15"/>
      <c r="AL26" s="22">
        <f t="shared" si="22"/>
        <v>0</v>
      </c>
      <c r="AM26" s="12" t="e">
        <f t="shared" si="23"/>
        <v>#DIV/0!</v>
      </c>
      <c r="AN26" s="15"/>
      <c r="AO26" s="15"/>
      <c r="AP26" s="22">
        <f t="shared" si="24"/>
        <v>0</v>
      </c>
      <c r="AQ26" s="12" t="e">
        <f t="shared" si="25"/>
        <v>#DIV/0!</v>
      </c>
      <c r="AR26" s="15"/>
      <c r="AS26" s="15"/>
      <c r="AT26" s="22">
        <f t="shared" si="26"/>
        <v>0</v>
      </c>
      <c r="AU26" s="12" t="e">
        <f t="shared" si="27"/>
        <v>#DIV/0!</v>
      </c>
      <c r="AV26" s="37">
        <f t="shared" si="50"/>
        <v>0</v>
      </c>
      <c r="AW26" s="13">
        <f t="shared" si="51"/>
        <v>0</v>
      </c>
      <c r="AX26" s="15">
        <v>0</v>
      </c>
      <c r="AY26" s="32">
        <f t="shared" si="30"/>
        <v>0</v>
      </c>
      <c r="AZ26" s="33" t="e">
        <f t="shared" si="31"/>
        <v>#DIV/0!</v>
      </c>
      <c r="BA26" s="117">
        <v>7.37</v>
      </c>
      <c r="BB26" s="117">
        <v>7.37</v>
      </c>
      <c r="BC26" s="22">
        <f t="shared" si="61"/>
        <v>0</v>
      </c>
      <c r="BD26" s="12">
        <f t="shared" si="56"/>
        <v>0</v>
      </c>
      <c r="BE26" s="117">
        <v>19.125</v>
      </c>
      <c r="BF26" s="117">
        <v>19.125</v>
      </c>
      <c r="BG26" s="22">
        <f t="shared" ref="BG26:BG29" si="62">SUM(BF26-BE26)</f>
        <v>0</v>
      </c>
      <c r="BH26" s="12">
        <f t="shared" ref="BH26:BH30" si="63">(BF26/BE26-1)*100</f>
        <v>0</v>
      </c>
      <c r="BI26" s="15">
        <v>27.76</v>
      </c>
      <c r="BJ26" s="15">
        <v>27.76</v>
      </c>
      <c r="BK26" s="22">
        <f t="shared" si="36"/>
        <v>0</v>
      </c>
      <c r="BL26" s="12">
        <f t="shared" si="46"/>
        <v>0</v>
      </c>
      <c r="BM26" s="37">
        <f t="shared" si="57"/>
        <v>54.255000000000003</v>
      </c>
      <c r="BN26" s="13">
        <f t="shared" si="58"/>
        <v>54.255000000000003</v>
      </c>
      <c r="BO26" s="15">
        <v>60</v>
      </c>
      <c r="BP26" s="32">
        <f t="shared" si="47"/>
        <v>-5.7449999999999974</v>
      </c>
      <c r="BQ26" s="33">
        <f t="shared" si="3"/>
        <v>-9.5749999999999993</v>
      </c>
      <c r="BR26" s="37">
        <f t="shared" si="59"/>
        <v>139.19499999999999</v>
      </c>
      <c r="BS26" s="13">
        <f t="shared" si="60"/>
        <v>137.17000000000002</v>
      </c>
      <c r="BT26" s="17">
        <f t="shared" si="43"/>
        <v>160.19999999999999</v>
      </c>
      <c r="BU26" s="32">
        <f t="shared" si="4"/>
        <v>-23.029999999999973</v>
      </c>
      <c r="BV26" s="33">
        <f t="shared" si="5"/>
        <v>-14.375780274656657</v>
      </c>
    </row>
    <row r="27" spans="1:74" ht="13.5" customHeight="1" thickBot="1" x14ac:dyDescent="0.25">
      <c r="A27" s="2" t="s">
        <v>78</v>
      </c>
      <c r="B27" s="15">
        <v>7.5</v>
      </c>
      <c r="C27" s="15">
        <v>3.65</v>
      </c>
      <c r="D27" s="100">
        <f t="shared" si="0"/>
        <v>-3.85</v>
      </c>
      <c r="E27" s="101">
        <f t="shared" si="1"/>
        <v>-51.333333333333343</v>
      </c>
      <c r="F27" s="15">
        <v>4.34</v>
      </c>
      <c r="G27" s="15">
        <v>4.6890000000000001</v>
      </c>
      <c r="H27" s="100">
        <f t="shared" si="6"/>
        <v>0.3490000000000002</v>
      </c>
      <c r="I27" s="101">
        <f t="shared" si="7"/>
        <v>8.041474654377879</v>
      </c>
      <c r="J27" s="15">
        <v>4.8</v>
      </c>
      <c r="K27" s="15">
        <v>3.57</v>
      </c>
      <c r="L27" s="100">
        <f t="shared" si="8"/>
        <v>-1.23</v>
      </c>
      <c r="M27" s="101">
        <f t="shared" si="9"/>
        <v>-25.624999999999996</v>
      </c>
      <c r="N27" s="73">
        <f t="shared" si="44"/>
        <v>16.64</v>
      </c>
      <c r="O27" s="74">
        <f t="shared" si="2"/>
        <v>11.909000000000001</v>
      </c>
      <c r="P27" s="72">
        <v>20</v>
      </c>
      <c r="Q27" s="25">
        <f t="shared" si="45"/>
        <v>-8.0909999999999993</v>
      </c>
      <c r="R27" s="26">
        <f t="shared" si="11"/>
        <v>-40.454999999999998</v>
      </c>
      <c r="S27" s="15">
        <v>3.04</v>
      </c>
      <c r="T27" s="15">
        <v>3.04</v>
      </c>
      <c r="U27" s="100">
        <f t="shared" si="12"/>
        <v>0</v>
      </c>
      <c r="V27" s="101">
        <f t="shared" si="13"/>
        <v>0</v>
      </c>
      <c r="W27" s="15"/>
      <c r="X27" s="15"/>
      <c r="Y27" s="27">
        <f t="shared" si="14"/>
        <v>0</v>
      </c>
      <c r="Z27" s="28" t="e">
        <f t="shared" si="15"/>
        <v>#DIV/0!</v>
      </c>
      <c r="AA27" s="15"/>
      <c r="AB27" s="15"/>
      <c r="AC27" s="22">
        <f t="shared" si="16"/>
        <v>0</v>
      </c>
      <c r="AD27" s="12" t="e">
        <f t="shared" si="17"/>
        <v>#DIV/0!</v>
      </c>
      <c r="AE27" s="37">
        <f t="shared" si="48"/>
        <v>3.04</v>
      </c>
      <c r="AF27" s="13">
        <f t="shared" si="49"/>
        <v>3.04</v>
      </c>
      <c r="AG27" s="15">
        <v>3</v>
      </c>
      <c r="AH27" s="32">
        <f t="shared" si="20"/>
        <v>4.0000000000000036E-2</v>
      </c>
      <c r="AI27" s="33">
        <f t="shared" si="21"/>
        <v>1.3333333333333419</v>
      </c>
      <c r="AJ27" s="15"/>
      <c r="AK27" s="15"/>
      <c r="AL27" s="22">
        <f t="shared" si="22"/>
        <v>0</v>
      </c>
      <c r="AM27" s="12" t="e">
        <f t="shared" si="23"/>
        <v>#DIV/0!</v>
      </c>
      <c r="AN27" s="15"/>
      <c r="AO27" s="15"/>
      <c r="AP27" s="22">
        <f t="shared" si="24"/>
        <v>0</v>
      </c>
      <c r="AQ27" s="12" t="e">
        <f t="shared" si="25"/>
        <v>#DIV/0!</v>
      </c>
      <c r="AR27" s="15"/>
      <c r="AS27" s="15"/>
      <c r="AT27" s="22">
        <f t="shared" si="26"/>
        <v>0</v>
      </c>
      <c r="AU27" s="12" t="e">
        <f t="shared" si="27"/>
        <v>#DIV/0!</v>
      </c>
      <c r="AV27" s="37">
        <f t="shared" si="50"/>
        <v>0</v>
      </c>
      <c r="AW27" s="13">
        <f t="shared" si="51"/>
        <v>0</v>
      </c>
      <c r="AX27" s="15">
        <v>0</v>
      </c>
      <c r="AY27" s="32">
        <f t="shared" si="30"/>
        <v>0</v>
      </c>
      <c r="AZ27" s="33" t="e">
        <f t="shared" si="31"/>
        <v>#DIV/0!</v>
      </c>
      <c r="BA27" s="15">
        <v>2.13</v>
      </c>
      <c r="BB27" s="15">
        <v>2.13</v>
      </c>
      <c r="BC27" s="22">
        <f t="shared" si="61"/>
        <v>0</v>
      </c>
      <c r="BD27" s="12">
        <f t="shared" si="56"/>
        <v>0</v>
      </c>
      <c r="BE27" s="117">
        <v>4.2610000000000001</v>
      </c>
      <c r="BF27" s="117">
        <v>4.2610000000000001</v>
      </c>
      <c r="BG27" s="22">
        <f t="shared" si="62"/>
        <v>0</v>
      </c>
      <c r="BH27" s="12">
        <f t="shared" si="63"/>
        <v>0</v>
      </c>
      <c r="BI27" s="15">
        <v>5.67</v>
      </c>
      <c r="BJ27" s="15">
        <v>5.67</v>
      </c>
      <c r="BK27" s="22">
        <f t="shared" si="36"/>
        <v>0</v>
      </c>
      <c r="BL27" s="12">
        <f t="shared" si="46"/>
        <v>0</v>
      </c>
      <c r="BM27" s="37">
        <f t="shared" si="57"/>
        <v>12.061</v>
      </c>
      <c r="BN27" s="13">
        <f t="shared" si="58"/>
        <v>12.061</v>
      </c>
      <c r="BO27" s="15">
        <v>47.4</v>
      </c>
      <c r="BP27" s="32">
        <f t="shared" si="47"/>
        <v>-35.338999999999999</v>
      </c>
      <c r="BQ27" s="33">
        <f t="shared" si="3"/>
        <v>-74.554852320675096</v>
      </c>
      <c r="BR27" s="37">
        <f t="shared" si="59"/>
        <v>31.741</v>
      </c>
      <c r="BS27" s="13">
        <f t="shared" si="60"/>
        <v>27.01</v>
      </c>
      <c r="BT27" s="17">
        <f t="shared" si="43"/>
        <v>70.400000000000006</v>
      </c>
      <c r="BU27" s="32">
        <f t="shared" si="4"/>
        <v>-43.39</v>
      </c>
      <c r="BV27" s="33">
        <f t="shared" si="5"/>
        <v>-61.633522727272727</v>
      </c>
    </row>
    <row r="28" spans="1:74" ht="13.5" customHeight="1" thickBot="1" x14ac:dyDescent="0.25">
      <c r="A28" s="2" t="s">
        <v>79</v>
      </c>
      <c r="B28" s="15">
        <v>12.05</v>
      </c>
      <c r="C28" s="15">
        <v>6.39</v>
      </c>
      <c r="D28" s="100">
        <f t="shared" si="0"/>
        <v>-5.660000000000001</v>
      </c>
      <c r="E28" s="101">
        <f t="shared" si="1"/>
        <v>-46.970954356846484</v>
      </c>
      <c r="F28" s="15">
        <v>10.43</v>
      </c>
      <c r="G28" s="15">
        <v>9.6539999999999999</v>
      </c>
      <c r="H28" s="100">
        <f t="shared" si="6"/>
        <v>-0.7759999999999998</v>
      </c>
      <c r="I28" s="101">
        <f t="shared" si="7"/>
        <v>-7.4400767018216634</v>
      </c>
      <c r="J28" s="15">
        <v>10.82</v>
      </c>
      <c r="K28" s="15">
        <v>9.5500000000000007</v>
      </c>
      <c r="L28" s="100">
        <f t="shared" si="8"/>
        <v>-1.2699999999999996</v>
      </c>
      <c r="M28" s="101">
        <f t="shared" si="9"/>
        <v>-11.737523105360436</v>
      </c>
      <c r="N28" s="73">
        <f t="shared" si="44"/>
        <v>33.299999999999997</v>
      </c>
      <c r="O28" s="74">
        <f t="shared" si="2"/>
        <v>25.594000000000001</v>
      </c>
      <c r="P28" s="75">
        <v>35</v>
      </c>
      <c r="Q28" s="25">
        <f t="shared" si="45"/>
        <v>-9.4059999999999988</v>
      </c>
      <c r="R28" s="26">
        <f t="shared" si="11"/>
        <v>-26.874285714285705</v>
      </c>
      <c r="S28" s="15">
        <v>7.68</v>
      </c>
      <c r="T28" s="15">
        <v>7.68</v>
      </c>
      <c r="U28" s="100">
        <f t="shared" si="12"/>
        <v>0</v>
      </c>
      <c r="V28" s="101">
        <f t="shared" si="13"/>
        <v>0</v>
      </c>
      <c r="W28" s="15"/>
      <c r="X28" s="15"/>
      <c r="Y28" s="39">
        <f t="shared" si="14"/>
        <v>0</v>
      </c>
      <c r="Z28" s="40" t="e">
        <f t="shared" si="15"/>
        <v>#DIV/0!</v>
      </c>
      <c r="AA28" s="15"/>
      <c r="AB28" s="15"/>
      <c r="AC28" s="22">
        <f t="shared" si="16"/>
        <v>0</v>
      </c>
      <c r="AD28" s="12" t="e">
        <f t="shared" si="17"/>
        <v>#DIV/0!</v>
      </c>
      <c r="AE28" s="37">
        <f t="shared" si="48"/>
        <v>7.68</v>
      </c>
      <c r="AF28" s="13">
        <f t="shared" si="49"/>
        <v>7.68</v>
      </c>
      <c r="AG28" s="15">
        <v>5</v>
      </c>
      <c r="AH28" s="32">
        <f t="shared" si="20"/>
        <v>2.6799999999999997</v>
      </c>
      <c r="AI28" s="33">
        <f t="shared" si="21"/>
        <v>53.6</v>
      </c>
      <c r="AJ28" s="15"/>
      <c r="AK28" s="15"/>
      <c r="AL28" s="22">
        <f t="shared" si="22"/>
        <v>0</v>
      </c>
      <c r="AM28" s="12" t="e">
        <f t="shared" si="23"/>
        <v>#DIV/0!</v>
      </c>
      <c r="AN28" s="15"/>
      <c r="AO28" s="15"/>
      <c r="AP28" s="22">
        <f t="shared" si="24"/>
        <v>0</v>
      </c>
      <c r="AQ28" s="12" t="e">
        <f t="shared" si="25"/>
        <v>#DIV/0!</v>
      </c>
      <c r="AR28" s="15"/>
      <c r="AS28" s="15"/>
      <c r="AT28" s="22">
        <f t="shared" si="26"/>
        <v>0</v>
      </c>
      <c r="AU28" s="12" t="e">
        <f t="shared" si="27"/>
        <v>#DIV/0!</v>
      </c>
      <c r="AV28" s="37">
        <f t="shared" si="50"/>
        <v>0</v>
      </c>
      <c r="AW28" s="13">
        <f t="shared" si="51"/>
        <v>0</v>
      </c>
      <c r="AX28" s="15">
        <v>0</v>
      </c>
      <c r="AY28" s="32">
        <f t="shared" si="30"/>
        <v>0</v>
      </c>
      <c r="AZ28" s="33" t="e">
        <f t="shared" si="31"/>
        <v>#DIV/0!</v>
      </c>
      <c r="BA28" s="15">
        <v>4.07</v>
      </c>
      <c r="BB28" s="15">
        <v>4.07</v>
      </c>
      <c r="BC28" s="22">
        <f t="shared" si="61"/>
        <v>0</v>
      </c>
      <c r="BD28" s="12">
        <f t="shared" si="56"/>
        <v>0</v>
      </c>
      <c r="BE28" s="117">
        <v>8.4960000000000004</v>
      </c>
      <c r="BF28" s="117">
        <v>8.4960000000000004</v>
      </c>
      <c r="BG28" s="22">
        <f t="shared" si="62"/>
        <v>0</v>
      </c>
      <c r="BH28" s="12">
        <f t="shared" si="63"/>
        <v>0</v>
      </c>
      <c r="BI28" s="15">
        <v>16.28</v>
      </c>
      <c r="BJ28" s="15">
        <v>16.28</v>
      </c>
      <c r="BK28" s="22">
        <f t="shared" si="36"/>
        <v>0</v>
      </c>
      <c r="BL28" s="12">
        <f t="shared" si="46"/>
        <v>0</v>
      </c>
      <c r="BM28" s="37">
        <f t="shared" si="57"/>
        <v>28.846000000000004</v>
      </c>
      <c r="BN28" s="13">
        <f t="shared" si="58"/>
        <v>28.846000000000004</v>
      </c>
      <c r="BO28" s="15">
        <v>30</v>
      </c>
      <c r="BP28" s="32">
        <f t="shared" si="47"/>
        <v>-1.1539999999999964</v>
      </c>
      <c r="BQ28" s="33">
        <f t="shared" si="3"/>
        <v>-3.8466666666666538</v>
      </c>
      <c r="BR28" s="37">
        <f t="shared" si="59"/>
        <v>69.825999999999993</v>
      </c>
      <c r="BS28" s="13">
        <f t="shared" si="60"/>
        <v>62.120000000000005</v>
      </c>
      <c r="BT28" s="17">
        <f t="shared" si="43"/>
        <v>70</v>
      </c>
      <c r="BU28" s="32">
        <f t="shared" si="4"/>
        <v>-7.8799999999999955</v>
      </c>
      <c r="BV28" s="33">
        <f t="shared" si="5"/>
        <v>-11.257142857142854</v>
      </c>
    </row>
    <row r="29" spans="1:74" ht="13.5" customHeight="1" thickBot="1" x14ac:dyDescent="0.25">
      <c r="A29" s="2" t="s">
        <v>14</v>
      </c>
      <c r="B29" s="15">
        <v>70.42</v>
      </c>
      <c r="C29" s="15">
        <v>53.683999999999997</v>
      </c>
      <c r="D29" s="100">
        <f t="shared" si="0"/>
        <v>-16.736000000000004</v>
      </c>
      <c r="E29" s="101">
        <f t="shared" si="1"/>
        <v>-23.765975575120713</v>
      </c>
      <c r="F29" s="15">
        <v>56.37</v>
      </c>
      <c r="G29" s="15">
        <v>52.816000000000003</v>
      </c>
      <c r="H29" s="100">
        <f t="shared" si="6"/>
        <v>-3.5539999999999949</v>
      </c>
      <c r="I29" s="101">
        <f t="shared" si="7"/>
        <v>-6.3047720418662356</v>
      </c>
      <c r="J29" s="15">
        <v>66.45</v>
      </c>
      <c r="K29" s="15">
        <v>52.89</v>
      </c>
      <c r="L29" s="100">
        <f t="shared" si="8"/>
        <v>-13.560000000000002</v>
      </c>
      <c r="M29" s="101">
        <f t="shared" si="9"/>
        <v>-20.406320541760724</v>
      </c>
      <c r="N29" s="73">
        <f t="shared" si="44"/>
        <v>193.24</v>
      </c>
      <c r="O29" s="74">
        <f t="shared" si="2"/>
        <v>159.38999999999999</v>
      </c>
      <c r="P29" s="75">
        <v>189.8</v>
      </c>
      <c r="Q29" s="25">
        <f t="shared" si="45"/>
        <v>-30.410000000000025</v>
      </c>
      <c r="R29" s="26">
        <f t="shared" si="11"/>
        <v>-16.022128556375147</v>
      </c>
      <c r="S29" s="15">
        <v>39.909999999999997</v>
      </c>
      <c r="T29" s="15">
        <v>39.909999999999997</v>
      </c>
      <c r="U29" s="100">
        <f t="shared" si="12"/>
        <v>0</v>
      </c>
      <c r="V29" s="101">
        <f t="shared" si="13"/>
        <v>0</v>
      </c>
      <c r="W29" s="15"/>
      <c r="X29" s="15"/>
      <c r="Y29" s="27">
        <f t="shared" si="14"/>
        <v>0</v>
      </c>
      <c r="Z29" s="28" t="e">
        <f t="shared" si="15"/>
        <v>#DIV/0!</v>
      </c>
      <c r="AA29" s="15"/>
      <c r="AB29" s="15"/>
      <c r="AC29" s="22">
        <f t="shared" si="16"/>
        <v>0</v>
      </c>
      <c r="AD29" s="12" t="e">
        <f t="shared" si="17"/>
        <v>#DIV/0!</v>
      </c>
      <c r="AE29" s="37">
        <f t="shared" si="48"/>
        <v>39.909999999999997</v>
      </c>
      <c r="AF29" s="13">
        <f t="shared" si="49"/>
        <v>39.909999999999997</v>
      </c>
      <c r="AG29" s="15">
        <v>18.399999999999999</v>
      </c>
      <c r="AH29" s="32">
        <f t="shared" si="20"/>
        <v>21.509999999999998</v>
      </c>
      <c r="AI29" s="33">
        <f t="shared" si="21"/>
        <v>116.9021739130435</v>
      </c>
      <c r="AJ29" s="15"/>
      <c r="AK29" s="15"/>
      <c r="AL29" s="22">
        <f t="shared" si="22"/>
        <v>0</v>
      </c>
      <c r="AM29" s="12" t="e">
        <f t="shared" si="23"/>
        <v>#DIV/0!</v>
      </c>
      <c r="AN29" s="15"/>
      <c r="AO29" s="15"/>
      <c r="AP29" s="22">
        <f t="shared" si="24"/>
        <v>0</v>
      </c>
      <c r="AQ29" s="12" t="e">
        <f t="shared" si="25"/>
        <v>#DIV/0!</v>
      </c>
      <c r="AR29" s="15"/>
      <c r="AS29" s="15"/>
      <c r="AT29" s="22">
        <f t="shared" si="26"/>
        <v>0</v>
      </c>
      <c r="AU29" s="12" t="e">
        <f t="shared" si="27"/>
        <v>#DIV/0!</v>
      </c>
      <c r="AV29" s="37">
        <f t="shared" si="50"/>
        <v>0</v>
      </c>
      <c r="AW29" s="13">
        <f t="shared" si="51"/>
        <v>0</v>
      </c>
      <c r="AX29" s="15">
        <v>0</v>
      </c>
      <c r="AY29" s="32">
        <f t="shared" si="30"/>
        <v>0</v>
      </c>
      <c r="AZ29" s="33" t="e">
        <f t="shared" si="31"/>
        <v>#DIV/0!</v>
      </c>
      <c r="BA29" s="15">
        <v>27.35</v>
      </c>
      <c r="BB29" s="15">
        <v>27.35</v>
      </c>
      <c r="BC29" s="22">
        <f t="shared" si="61"/>
        <v>0</v>
      </c>
      <c r="BD29" s="12">
        <f t="shared" si="56"/>
        <v>0</v>
      </c>
      <c r="BE29" s="117">
        <v>49.841999999999999</v>
      </c>
      <c r="BF29" s="117">
        <v>49.841999999999999</v>
      </c>
      <c r="BG29" s="22">
        <f t="shared" si="62"/>
        <v>0</v>
      </c>
      <c r="BH29" s="12">
        <f t="shared" si="63"/>
        <v>0</v>
      </c>
      <c r="BI29" s="15"/>
      <c r="BJ29" s="15"/>
      <c r="BK29" s="22">
        <f t="shared" si="36"/>
        <v>0</v>
      </c>
      <c r="BL29" s="12" t="e">
        <f t="shared" si="46"/>
        <v>#DIV/0!</v>
      </c>
      <c r="BM29" s="37">
        <f t="shared" si="57"/>
        <v>77.192000000000007</v>
      </c>
      <c r="BN29" s="13">
        <f t="shared" si="58"/>
        <v>77.192000000000007</v>
      </c>
      <c r="BO29" s="15">
        <v>153.30000000000001</v>
      </c>
      <c r="BP29" s="32">
        <f t="shared" si="47"/>
        <v>-76.108000000000004</v>
      </c>
      <c r="BQ29" s="33">
        <f t="shared" si="3"/>
        <v>-49.646444879321592</v>
      </c>
      <c r="BR29" s="37">
        <f t="shared" si="59"/>
        <v>310.34199999999998</v>
      </c>
      <c r="BS29" s="13">
        <f t="shared" si="60"/>
        <v>276.49199999999996</v>
      </c>
      <c r="BT29" s="17">
        <f t="shared" si="43"/>
        <v>361.5</v>
      </c>
      <c r="BU29" s="32">
        <f t="shared" si="4"/>
        <v>-85.008000000000038</v>
      </c>
      <c r="BV29" s="33">
        <f t="shared" si="5"/>
        <v>-23.515352697095448</v>
      </c>
    </row>
    <row r="30" spans="1:74" ht="13.5" customHeight="1" thickBot="1" x14ac:dyDescent="0.25">
      <c r="A30" s="2" t="s">
        <v>6</v>
      </c>
      <c r="B30" s="15">
        <v>20.74</v>
      </c>
      <c r="C30" s="15">
        <v>26.23</v>
      </c>
      <c r="D30" s="39">
        <f t="shared" si="0"/>
        <v>5.490000000000002</v>
      </c>
      <c r="E30" s="101">
        <f t="shared" si="1"/>
        <v>26.470588235294134</v>
      </c>
      <c r="F30" s="15">
        <v>14.82</v>
      </c>
      <c r="G30" s="15">
        <v>21.78</v>
      </c>
      <c r="H30" s="39">
        <f t="shared" si="6"/>
        <v>6.9600000000000009</v>
      </c>
      <c r="I30" s="101">
        <f t="shared" si="7"/>
        <v>46.963562753036435</v>
      </c>
      <c r="J30" s="15">
        <v>16.27</v>
      </c>
      <c r="K30" s="15">
        <v>16.27</v>
      </c>
      <c r="L30" s="100">
        <f t="shared" si="8"/>
        <v>0</v>
      </c>
      <c r="M30" s="101">
        <f t="shared" si="9"/>
        <v>0</v>
      </c>
      <c r="N30" s="73">
        <f t="shared" si="44"/>
        <v>51.83</v>
      </c>
      <c r="O30" s="74">
        <f t="shared" si="2"/>
        <v>64.28</v>
      </c>
      <c r="P30" s="75">
        <v>88.4</v>
      </c>
      <c r="Q30" s="25">
        <f t="shared" si="45"/>
        <v>-24.120000000000005</v>
      </c>
      <c r="R30" s="26">
        <f t="shared" si="11"/>
        <v>-27.28506787330317</v>
      </c>
      <c r="S30" s="15">
        <v>9.98</v>
      </c>
      <c r="T30" s="15">
        <v>9.98</v>
      </c>
      <c r="U30" s="100">
        <f t="shared" si="12"/>
        <v>0</v>
      </c>
      <c r="V30" s="101">
        <f t="shared" si="13"/>
        <v>0</v>
      </c>
      <c r="W30" s="15"/>
      <c r="X30" s="15"/>
      <c r="Y30" s="39">
        <f t="shared" si="14"/>
        <v>0</v>
      </c>
      <c r="Z30" s="40" t="e">
        <f t="shared" si="15"/>
        <v>#DIV/0!</v>
      </c>
      <c r="AA30" s="15"/>
      <c r="AB30" s="15"/>
      <c r="AC30" s="22">
        <f t="shared" si="16"/>
        <v>0</v>
      </c>
      <c r="AD30" s="12" t="e">
        <f t="shared" si="17"/>
        <v>#DIV/0!</v>
      </c>
      <c r="AE30" s="37">
        <f t="shared" si="48"/>
        <v>9.98</v>
      </c>
      <c r="AF30" s="13">
        <f t="shared" si="49"/>
        <v>9.98</v>
      </c>
      <c r="AG30" s="15">
        <v>8.5</v>
      </c>
      <c r="AH30" s="32">
        <f t="shared" si="20"/>
        <v>1.4800000000000004</v>
      </c>
      <c r="AI30" s="33">
        <f t="shared" si="21"/>
        <v>17.411764705882348</v>
      </c>
      <c r="AJ30" s="15"/>
      <c r="AK30" s="15"/>
      <c r="AL30" s="22">
        <f t="shared" si="22"/>
        <v>0</v>
      </c>
      <c r="AM30" s="12" t="e">
        <f t="shared" si="23"/>
        <v>#DIV/0!</v>
      </c>
      <c r="AN30" s="15"/>
      <c r="AO30" s="15"/>
      <c r="AP30" s="22">
        <f t="shared" si="24"/>
        <v>0</v>
      </c>
      <c r="AQ30" s="12" t="e">
        <f t="shared" si="25"/>
        <v>#DIV/0!</v>
      </c>
      <c r="AR30" s="15"/>
      <c r="AS30" s="15"/>
      <c r="AT30" s="22">
        <f t="shared" si="26"/>
        <v>0</v>
      </c>
      <c r="AU30" s="12" t="e">
        <f t="shared" si="27"/>
        <v>#DIV/0!</v>
      </c>
      <c r="AV30" s="37">
        <f t="shared" si="50"/>
        <v>0</v>
      </c>
      <c r="AW30" s="13">
        <f t="shared" si="51"/>
        <v>0</v>
      </c>
      <c r="AX30" s="15">
        <v>0</v>
      </c>
      <c r="AY30" s="32">
        <f t="shared" si="30"/>
        <v>0</v>
      </c>
      <c r="AZ30" s="33" t="e">
        <f t="shared" si="31"/>
        <v>#DIV/0!</v>
      </c>
      <c r="BA30" s="15">
        <v>5.3</v>
      </c>
      <c r="BB30" s="15">
        <v>5.3</v>
      </c>
      <c r="BC30" s="22">
        <f t="shared" si="61"/>
        <v>0</v>
      </c>
      <c r="BD30" s="12">
        <f t="shared" si="56"/>
        <v>0</v>
      </c>
      <c r="BE30" s="15">
        <v>18.04</v>
      </c>
      <c r="BF30" s="15">
        <v>18.04</v>
      </c>
      <c r="BG30" s="22">
        <f>SUM(BF30-BE30)</f>
        <v>0</v>
      </c>
      <c r="BH30" s="12">
        <f t="shared" si="63"/>
        <v>0</v>
      </c>
      <c r="BI30" s="15"/>
      <c r="BJ30" s="15"/>
      <c r="BK30" s="22">
        <f t="shared" si="36"/>
        <v>0</v>
      </c>
      <c r="BL30" s="12" t="e">
        <f t="shared" si="46"/>
        <v>#DIV/0!</v>
      </c>
      <c r="BM30" s="37">
        <f t="shared" si="57"/>
        <v>23.34</v>
      </c>
      <c r="BN30" s="13">
        <f t="shared" si="58"/>
        <v>23.34</v>
      </c>
      <c r="BO30" s="15">
        <v>71.400000000000006</v>
      </c>
      <c r="BP30" s="32">
        <f t="shared" si="47"/>
        <v>-48.06</v>
      </c>
      <c r="BQ30" s="33">
        <f t="shared" si="3"/>
        <v>-67.310924369747909</v>
      </c>
      <c r="BR30" s="37">
        <f t="shared" si="59"/>
        <v>85.15</v>
      </c>
      <c r="BS30" s="13">
        <f t="shared" si="60"/>
        <v>97.600000000000009</v>
      </c>
      <c r="BT30" s="17">
        <f t="shared" si="43"/>
        <v>168.3</v>
      </c>
      <c r="BU30" s="32">
        <f t="shared" si="4"/>
        <v>-70.7</v>
      </c>
      <c r="BV30" s="33">
        <f t="shared" si="5"/>
        <v>-42.008318478906716</v>
      </c>
    </row>
    <row r="31" spans="1:74" ht="13.5" hidden="1" customHeight="1" x14ac:dyDescent="0.2">
      <c r="A31" s="2"/>
      <c r="B31" s="15"/>
      <c r="C31" s="15"/>
      <c r="D31" s="100">
        <f t="shared" si="0"/>
        <v>0</v>
      </c>
      <c r="E31" s="101" t="e">
        <f t="shared" si="1"/>
        <v>#DIV/0!</v>
      </c>
      <c r="F31" s="15"/>
      <c r="G31" s="15"/>
      <c r="H31" s="100">
        <f t="shared" si="6"/>
        <v>0</v>
      </c>
      <c r="I31" s="101" t="e">
        <f t="shared" si="7"/>
        <v>#DIV/0!</v>
      </c>
      <c r="J31" s="15"/>
      <c r="K31" s="15"/>
      <c r="L31" s="100">
        <f t="shared" si="8"/>
        <v>0</v>
      </c>
      <c r="M31" s="101" t="e">
        <f t="shared" si="9"/>
        <v>#DIV/0!</v>
      </c>
      <c r="N31" s="73">
        <f t="shared" si="44"/>
        <v>0</v>
      </c>
      <c r="O31" s="74">
        <f t="shared" si="2"/>
        <v>0</v>
      </c>
      <c r="P31" s="75">
        <v>-1480</v>
      </c>
      <c r="Q31" s="25"/>
      <c r="R31" s="26">
        <f t="shared" si="11"/>
        <v>-100</v>
      </c>
      <c r="S31" s="15"/>
      <c r="T31" s="15"/>
      <c r="U31" s="100">
        <f t="shared" si="12"/>
        <v>0</v>
      </c>
      <c r="V31" s="101" t="e">
        <f t="shared" si="13"/>
        <v>#DIV/0!</v>
      </c>
      <c r="W31" s="15"/>
      <c r="X31" s="15"/>
      <c r="Y31" s="27">
        <f t="shared" si="14"/>
        <v>0</v>
      </c>
      <c r="Z31" s="28" t="e">
        <f t="shared" si="15"/>
        <v>#DIV/0!</v>
      </c>
      <c r="AA31" s="15"/>
      <c r="AB31" s="15"/>
      <c r="AC31" s="22">
        <f t="shared" si="16"/>
        <v>0</v>
      </c>
      <c r="AD31" s="12" t="e">
        <f t="shared" si="17"/>
        <v>#DIV/0!</v>
      </c>
      <c r="AE31" s="37">
        <f t="shared" si="48"/>
        <v>0</v>
      </c>
      <c r="AF31" s="13">
        <f t="shared" si="49"/>
        <v>0</v>
      </c>
      <c r="AG31" s="15">
        <v>-4160</v>
      </c>
      <c r="AH31" s="32">
        <f t="shared" si="20"/>
        <v>4160</v>
      </c>
      <c r="AI31" s="33">
        <f t="shared" si="21"/>
        <v>-100</v>
      </c>
      <c r="AJ31" s="15"/>
      <c r="AK31" s="15"/>
      <c r="AL31" s="22">
        <f t="shared" si="22"/>
        <v>0</v>
      </c>
      <c r="AM31" s="12" t="e">
        <f t="shared" si="23"/>
        <v>#DIV/0!</v>
      </c>
      <c r="AN31" s="15"/>
      <c r="AO31" s="15"/>
      <c r="AP31" s="22">
        <f t="shared" si="24"/>
        <v>0</v>
      </c>
      <c r="AQ31" s="12" t="e">
        <f t="shared" si="25"/>
        <v>#DIV/0!</v>
      </c>
      <c r="AR31" s="15"/>
      <c r="AS31" s="15"/>
      <c r="AT31" s="22">
        <f t="shared" si="26"/>
        <v>0</v>
      </c>
      <c r="AU31" s="12" t="e">
        <f t="shared" si="27"/>
        <v>#DIV/0!</v>
      </c>
      <c r="AV31" s="37">
        <f t="shared" si="50"/>
        <v>0</v>
      </c>
      <c r="AW31" s="13">
        <f t="shared" si="51"/>
        <v>0</v>
      </c>
      <c r="AX31" s="15">
        <v>-8.9</v>
      </c>
      <c r="AY31" s="32">
        <f t="shared" si="30"/>
        <v>8.9</v>
      </c>
      <c r="AZ31" s="33">
        <f t="shared" si="31"/>
        <v>-100</v>
      </c>
      <c r="BA31" s="15"/>
      <c r="BB31" s="15"/>
      <c r="BC31" s="22"/>
      <c r="BD31" s="12"/>
      <c r="BE31" s="15"/>
      <c r="BF31" s="15"/>
      <c r="BG31" s="22"/>
      <c r="BH31" s="12"/>
      <c r="BI31" s="15"/>
      <c r="BJ31" s="15"/>
      <c r="BK31" s="22"/>
      <c r="BL31" s="12"/>
      <c r="BM31" s="37"/>
      <c r="BN31" s="13"/>
      <c r="BO31" s="15"/>
      <c r="BP31" s="32"/>
      <c r="BQ31" s="33"/>
      <c r="BR31" s="37"/>
      <c r="BS31" s="13"/>
      <c r="BT31" s="17">
        <f t="shared" si="43"/>
        <v>-5648.9</v>
      </c>
      <c r="BU31" s="32"/>
      <c r="BV31" s="33"/>
    </row>
    <row r="32" spans="1:74" ht="13.5" hidden="1" customHeight="1" thickBot="1" x14ac:dyDescent="0.25">
      <c r="A32" s="2"/>
      <c r="B32" s="15"/>
      <c r="C32" s="15"/>
      <c r="D32" s="100">
        <f t="shared" si="0"/>
        <v>0</v>
      </c>
      <c r="E32" s="101" t="e">
        <f t="shared" si="1"/>
        <v>#DIV/0!</v>
      </c>
      <c r="F32" s="15"/>
      <c r="G32" s="15"/>
      <c r="H32" s="100">
        <f t="shared" si="6"/>
        <v>0</v>
      </c>
      <c r="I32" s="101" t="e">
        <f t="shared" si="7"/>
        <v>#DIV/0!</v>
      </c>
      <c r="J32" s="15"/>
      <c r="K32" s="15"/>
      <c r="L32" s="100">
        <f t="shared" si="8"/>
        <v>0</v>
      </c>
      <c r="M32" s="101" t="e">
        <f t="shared" si="9"/>
        <v>#DIV/0!</v>
      </c>
      <c r="N32" s="73">
        <f t="shared" si="44"/>
        <v>0</v>
      </c>
      <c r="O32" s="74">
        <f t="shared" si="2"/>
        <v>0</v>
      </c>
      <c r="P32" s="75">
        <v>-1140</v>
      </c>
      <c r="Q32" s="25">
        <f t="shared" si="45"/>
        <v>1140</v>
      </c>
      <c r="R32" s="26">
        <f t="shared" si="11"/>
        <v>-100</v>
      </c>
      <c r="S32" s="15"/>
      <c r="T32" s="15"/>
      <c r="U32" s="100">
        <f t="shared" si="12"/>
        <v>0</v>
      </c>
      <c r="V32" s="101" t="e">
        <f t="shared" si="13"/>
        <v>#DIV/0!</v>
      </c>
      <c r="W32" s="15"/>
      <c r="X32" s="15"/>
      <c r="Y32" s="39">
        <f t="shared" si="14"/>
        <v>0</v>
      </c>
      <c r="Z32" s="40" t="e">
        <f t="shared" si="15"/>
        <v>#DIV/0!</v>
      </c>
      <c r="AA32" s="15"/>
      <c r="AB32" s="15"/>
      <c r="AC32" s="22">
        <f t="shared" si="16"/>
        <v>0</v>
      </c>
      <c r="AD32" s="12" t="e">
        <f t="shared" si="17"/>
        <v>#DIV/0!</v>
      </c>
      <c r="AE32" s="37">
        <f t="shared" si="48"/>
        <v>0</v>
      </c>
      <c r="AF32" s="13">
        <f t="shared" si="49"/>
        <v>0</v>
      </c>
      <c r="AG32" s="15">
        <v>-6290</v>
      </c>
      <c r="AH32" s="32">
        <f t="shared" si="20"/>
        <v>6290</v>
      </c>
      <c r="AI32" s="33">
        <f t="shared" si="21"/>
        <v>-100</v>
      </c>
      <c r="AJ32" s="15"/>
      <c r="AK32" s="15"/>
      <c r="AL32" s="22">
        <f t="shared" si="22"/>
        <v>0</v>
      </c>
      <c r="AM32" s="12" t="e">
        <f t="shared" si="23"/>
        <v>#DIV/0!</v>
      </c>
      <c r="AN32" s="15"/>
      <c r="AO32" s="15"/>
      <c r="AP32" s="22">
        <f t="shared" si="24"/>
        <v>0</v>
      </c>
      <c r="AQ32" s="12" t="e">
        <f t="shared" si="25"/>
        <v>#DIV/0!</v>
      </c>
      <c r="AR32" s="15"/>
      <c r="AS32" s="15"/>
      <c r="AT32" s="22">
        <f t="shared" si="26"/>
        <v>0</v>
      </c>
      <c r="AU32" s="12" t="e">
        <f t="shared" si="27"/>
        <v>#DIV/0!</v>
      </c>
      <c r="AV32" s="37">
        <f t="shared" si="50"/>
        <v>0</v>
      </c>
      <c r="AW32" s="13">
        <f t="shared" si="51"/>
        <v>0</v>
      </c>
      <c r="AX32" s="15">
        <v>-14.38</v>
      </c>
      <c r="AY32" s="32">
        <f t="shared" si="30"/>
        <v>14.38</v>
      </c>
      <c r="AZ32" s="33">
        <f t="shared" si="31"/>
        <v>-100</v>
      </c>
      <c r="BA32" s="15"/>
      <c r="BB32" s="15"/>
      <c r="BC32" s="22"/>
      <c r="BD32" s="12"/>
      <c r="BE32" s="15"/>
      <c r="BF32" s="15"/>
      <c r="BG32" s="22"/>
      <c r="BH32" s="12"/>
      <c r="BI32" s="15"/>
      <c r="BJ32" s="15"/>
      <c r="BK32" s="22"/>
      <c r="BL32" s="12"/>
      <c r="BM32" s="37"/>
      <c r="BN32" s="13"/>
      <c r="BO32" s="15"/>
      <c r="BP32" s="32"/>
      <c r="BQ32" s="33"/>
      <c r="BR32" s="37"/>
      <c r="BS32" s="13"/>
      <c r="BT32" s="17">
        <f t="shared" si="43"/>
        <v>-7444.38</v>
      </c>
      <c r="BU32" s="32"/>
      <c r="BV32" s="33"/>
    </row>
    <row r="33" spans="1:74" ht="13.5" hidden="1" customHeight="1" x14ac:dyDescent="0.2">
      <c r="A33" s="2"/>
      <c r="B33" s="15"/>
      <c r="C33" s="15"/>
      <c r="D33" s="100">
        <f t="shared" si="0"/>
        <v>0</v>
      </c>
      <c r="E33" s="101" t="e">
        <f t="shared" si="1"/>
        <v>#DIV/0!</v>
      </c>
      <c r="F33" s="15"/>
      <c r="G33" s="15"/>
      <c r="H33" s="100">
        <f t="shared" si="6"/>
        <v>0</v>
      </c>
      <c r="I33" s="101" t="e">
        <f t="shared" si="7"/>
        <v>#DIV/0!</v>
      </c>
      <c r="J33" s="15"/>
      <c r="K33" s="15"/>
      <c r="L33" s="100">
        <f t="shared" si="8"/>
        <v>0</v>
      </c>
      <c r="M33" s="101" t="e">
        <f t="shared" si="9"/>
        <v>#DIV/0!</v>
      </c>
      <c r="N33" s="73">
        <f t="shared" si="44"/>
        <v>0</v>
      </c>
      <c r="O33" s="74">
        <f t="shared" si="2"/>
        <v>0</v>
      </c>
      <c r="P33" s="72">
        <v>-2330</v>
      </c>
      <c r="Q33" s="25">
        <f t="shared" si="45"/>
        <v>2330</v>
      </c>
      <c r="R33" s="26">
        <f t="shared" si="11"/>
        <v>-100</v>
      </c>
      <c r="S33" s="15"/>
      <c r="T33" s="15"/>
      <c r="U33" s="100">
        <f t="shared" si="12"/>
        <v>0</v>
      </c>
      <c r="V33" s="101" t="e">
        <f t="shared" si="13"/>
        <v>#DIV/0!</v>
      </c>
      <c r="W33" s="15"/>
      <c r="X33" s="15"/>
      <c r="Y33" s="27">
        <f t="shared" si="14"/>
        <v>0</v>
      </c>
      <c r="Z33" s="28" t="e">
        <f t="shared" si="15"/>
        <v>#DIV/0!</v>
      </c>
      <c r="AA33" s="15"/>
      <c r="AB33" s="15"/>
      <c r="AC33" s="22">
        <f t="shared" si="16"/>
        <v>0</v>
      </c>
      <c r="AD33" s="12" t="e">
        <f t="shared" si="17"/>
        <v>#DIV/0!</v>
      </c>
      <c r="AE33" s="37">
        <f t="shared" si="48"/>
        <v>0</v>
      </c>
      <c r="AF33" s="13">
        <f t="shared" si="49"/>
        <v>0</v>
      </c>
      <c r="AG33" s="15">
        <v>525</v>
      </c>
      <c r="AH33" s="32">
        <f t="shared" si="20"/>
        <v>-525</v>
      </c>
      <c r="AI33" s="33">
        <f t="shared" si="21"/>
        <v>-100</v>
      </c>
      <c r="AJ33" s="15"/>
      <c r="AK33" s="15"/>
      <c r="AL33" s="22">
        <f t="shared" si="22"/>
        <v>0</v>
      </c>
      <c r="AM33" s="12" t="e">
        <f t="shared" si="23"/>
        <v>#DIV/0!</v>
      </c>
      <c r="AN33" s="15"/>
      <c r="AO33" s="15"/>
      <c r="AP33" s="22">
        <f t="shared" si="24"/>
        <v>0</v>
      </c>
      <c r="AQ33" s="12" t="e">
        <f t="shared" si="25"/>
        <v>#DIV/0!</v>
      </c>
      <c r="AR33" s="15"/>
      <c r="AS33" s="15"/>
      <c r="AT33" s="22">
        <f t="shared" si="26"/>
        <v>0</v>
      </c>
      <c r="AU33" s="12" t="e">
        <f t="shared" si="27"/>
        <v>#DIV/0!</v>
      </c>
      <c r="AV33" s="37">
        <f t="shared" si="50"/>
        <v>0</v>
      </c>
      <c r="AW33" s="13">
        <f t="shared" si="51"/>
        <v>0</v>
      </c>
      <c r="AX33" s="15">
        <v>7.25</v>
      </c>
      <c r="AY33" s="32">
        <f t="shared" si="30"/>
        <v>-7.25</v>
      </c>
      <c r="AZ33" s="33">
        <f t="shared" si="31"/>
        <v>-100</v>
      </c>
      <c r="BA33" s="15"/>
      <c r="BB33" s="15"/>
      <c r="BC33" s="22">
        <f t="shared" si="61"/>
        <v>0</v>
      </c>
      <c r="BD33" s="12" t="e">
        <f t="shared" si="56"/>
        <v>#DIV/0!</v>
      </c>
      <c r="BE33" s="15"/>
      <c r="BF33" s="15"/>
      <c r="BG33" s="22">
        <f>SUM(BF33-BE33)</f>
        <v>0</v>
      </c>
      <c r="BH33" s="12" t="e">
        <f>(BF33/BE33-1)*100</f>
        <v>#DIV/0!</v>
      </c>
      <c r="BI33" s="15"/>
      <c r="BJ33" s="15"/>
      <c r="BK33" s="22">
        <f t="shared" si="36"/>
        <v>0</v>
      </c>
      <c r="BL33" s="12" t="e">
        <f t="shared" si="46"/>
        <v>#DIV/0!</v>
      </c>
      <c r="BM33" s="37">
        <f>BA33+BE33+BI33</f>
        <v>0</v>
      </c>
      <c r="BN33" s="13">
        <f>BB33++BF33++BJ33</f>
        <v>0</v>
      </c>
      <c r="BO33" s="15">
        <v>21.56</v>
      </c>
      <c r="BP33" s="32">
        <f t="shared" si="47"/>
        <v>-21.56</v>
      </c>
      <c r="BQ33" s="33">
        <f t="shared" si="3"/>
        <v>-100</v>
      </c>
      <c r="BR33" s="37">
        <f>N33+AE33+AV33+BM33</f>
        <v>0</v>
      </c>
      <c r="BS33" s="13">
        <f>O33+AF33+AW33+BN33</f>
        <v>0</v>
      </c>
      <c r="BT33" s="17">
        <f t="shared" si="43"/>
        <v>-1776.19</v>
      </c>
      <c r="BU33" s="32">
        <f t="shared" si="4"/>
        <v>1776.19</v>
      </c>
      <c r="BV33" s="33">
        <f t="shared" si="5"/>
        <v>-100</v>
      </c>
    </row>
    <row r="34" spans="1:74" ht="13.5" hidden="1" customHeight="1" x14ac:dyDescent="0.2">
      <c r="A34" s="2"/>
      <c r="B34" s="15"/>
      <c r="C34" s="15"/>
      <c r="D34" s="100">
        <f t="shared" si="0"/>
        <v>0</v>
      </c>
      <c r="E34" s="101" t="e">
        <f t="shared" si="1"/>
        <v>#DIV/0!</v>
      </c>
      <c r="F34" s="15"/>
      <c r="G34" s="15"/>
      <c r="H34" s="100">
        <f t="shared" si="6"/>
        <v>0</v>
      </c>
      <c r="I34" s="101" t="e">
        <f t="shared" si="7"/>
        <v>#DIV/0!</v>
      </c>
      <c r="J34" s="15"/>
      <c r="K34" s="15"/>
      <c r="L34" s="100">
        <f t="shared" si="8"/>
        <v>0</v>
      </c>
      <c r="M34" s="101" t="e">
        <f t="shared" si="9"/>
        <v>#DIV/0!</v>
      </c>
      <c r="N34" s="73">
        <f t="shared" si="44"/>
        <v>0</v>
      </c>
      <c r="O34" s="74">
        <f t="shared" si="2"/>
        <v>0</v>
      </c>
      <c r="P34" s="75">
        <v>-3520</v>
      </c>
      <c r="Q34" s="25">
        <f t="shared" si="45"/>
        <v>3520</v>
      </c>
      <c r="R34" s="26">
        <f t="shared" si="11"/>
        <v>-100</v>
      </c>
      <c r="S34" s="15"/>
      <c r="T34" s="15"/>
      <c r="U34" s="100">
        <f t="shared" si="12"/>
        <v>0</v>
      </c>
      <c r="V34" s="101" t="e">
        <f t="shared" si="13"/>
        <v>#DIV/0!</v>
      </c>
      <c r="W34" s="15"/>
      <c r="X34" s="15"/>
      <c r="Y34" s="39">
        <f t="shared" si="14"/>
        <v>0</v>
      </c>
      <c r="Z34" s="40" t="e">
        <f t="shared" si="15"/>
        <v>#DIV/0!</v>
      </c>
      <c r="AA34" s="15"/>
      <c r="AB34" s="15"/>
      <c r="AC34" s="22">
        <f t="shared" si="16"/>
        <v>0</v>
      </c>
      <c r="AD34" s="12" t="e">
        <f t="shared" si="17"/>
        <v>#DIV/0!</v>
      </c>
      <c r="AE34" s="37">
        <f t="shared" si="48"/>
        <v>0</v>
      </c>
      <c r="AF34" s="13">
        <f t="shared" si="49"/>
        <v>0</v>
      </c>
      <c r="AG34" s="15">
        <v>7340</v>
      </c>
      <c r="AH34" s="32">
        <f t="shared" si="20"/>
        <v>-7340</v>
      </c>
      <c r="AI34" s="33">
        <f t="shared" si="21"/>
        <v>-100</v>
      </c>
      <c r="AJ34" s="15"/>
      <c r="AK34" s="15"/>
      <c r="AL34" s="22">
        <f t="shared" si="22"/>
        <v>0</v>
      </c>
      <c r="AM34" s="12" t="e">
        <f t="shared" si="23"/>
        <v>#DIV/0!</v>
      </c>
      <c r="AN34" s="15"/>
      <c r="AO34" s="15"/>
      <c r="AP34" s="22">
        <f t="shared" si="24"/>
        <v>0</v>
      </c>
      <c r="AQ34" s="12" t="e">
        <f t="shared" si="25"/>
        <v>#DIV/0!</v>
      </c>
      <c r="AR34" s="15"/>
      <c r="AS34" s="15"/>
      <c r="AT34" s="22">
        <f t="shared" si="26"/>
        <v>0</v>
      </c>
      <c r="AU34" s="12" t="e">
        <f t="shared" si="27"/>
        <v>#DIV/0!</v>
      </c>
      <c r="AV34" s="37">
        <f t="shared" si="50"/>
        <v>0</v>
      </c>
      <c r="AW34" s="13">
        <f t="shared" si="51"/>
        <v>0</v>
      </c>
      <c r="AX34" s="15">
        <v>28.88</v>
      </c>
      <c r="AY34" s="32">
        <f t="shared" si="30"/>
        <v>-28.88</v>
      </c>
      <c r="AZ34" s="33">
        <f t="shared" si="31"/>
        <v>-100</v>
      </c>
      <c r="BA34" s="15"/>
      <c r="BB34" s="15"/>
      <c r="BC34" s="22"/>
      <c r="BD34" s="12"/>
      <c r="BE34" s="15"/>
      <c r="BF34" s="15"/>
      <c r="BG34" s="22"/>
      <c r="BH34" s="12"/>
      <c r="BI34" s="15"/>
      <c r="BJ34" s="15"/>
      <c r="BK34" s="22"/>
      <c r="BL34" s="12"/>
      <c r="BM34" s="37"/>
      <c r="BN34" s="13"/>
      <c r="BO34" s="15"/>
      <c r="BP34" s="32"/>
      <c r="BQ34" s="33"/>
      <c r="BR34" s="37"/>
      <c r="BS34" s="13"/>
      <c r="BT34" s="17">
        <f t="shared" si="43"/>
        <v>3848.88</v>
      </c>
      <c r="BU34" s="32"/>
      <c r="BV34" s="33"/>
    </row>
    <row r="35" spans="1:74" ht="13.5" hidden="1" customHeight="1" thickBot="1" x14ac:dyDescent="0.25">
      <c r="A35" s="2"/>
      <c r="B35" s="15"/>
      <c r="C35" s="15"/>
      <c r="D35" s="100">
        <f t="shared" si="0"/>
        <v>0</v>
      </c>
      <c r="E35" s="101" t="e">
        <f t="shared" si="1"/>
        <v>#DIV/0!</v>
      </c>
      <c r="F35" s="15"/>
      <c r="G35" s="15"/>
      <c r="H35" s="100">
        <f t="shared" si="6"/>
        <v>0</v>
      </c>
      <c r="I35" s="101" t="e">
        <f t="shared" si="7"/>
        <v>#DIV/0!</v>
      </c>
      <c r="J35" s="15"/>
      <c r="K35" s="15"/>
      <c r="L35" s="100">
        <f t="shared" si="8"/>
        <v>0</v>
      </c>
      <c r="M35" s="101" t="e">
        <f t="shared" si="9"/>
        <v>#DIV/0!</v>
      </c>
      <c r="N35" s="73">
        <f t="shared" si="44"/>
        <v>0</v>
      </c>
      <c r="O35" s="74">
        <f t="shared" si="2"/>
        <v>0</v>
      </c>
      <c r="P35" s="75">
        <v>-2500</v>
      </c>
      <c r="Q35" s="25">
        <f t="shared" si="45"/>
        <v>2500</v>
      </c>
      <c r="R35" s="26">
        <f t="shared" si="11"/>
        <v>-100</v>
      </c>
      <c r="S35" s="15"/>
      <c r="T35" s="15"/>
      <c r="U35" s="100">
        <f t="shared" si="12"/>
        <v>0</v>
      </c>
      <c r="V35" s="101" t="e">
        <f t="shared" si="13"/>
        <v>#DIV/0!</v>
      </c>
      <c r="W35" s="15"/>
      <c r="X35" s="15"/>
      <c r="Y35" s="39">
        <f t="shared" si="14"/>
        <v>0</v>
      </c>
      <c r="Z35" s="40" t="e">
        <f t="shared" si="15"/>
        <v>#DIV/0!</v>
      </c>
      <c r="AA35" s="15"/>
      <c r="AB35" s="15"/>
      <c r="AC35" s="22">
        <f t="shared" si="16"/>
        <v>0</v>
      </c>
      <c r="AD35" s="12" t="e">
        <f t="shared" si="17"/>
        <v>#DIV/0!</v>
      </c>
      <c r="AE35" s="37">
        <f t="shared" si="48"/>
        <v>0</v>
      </c>
      <c r="AF35" s="13">
        <f t="shared" si="49"/>
        <v>0</v>
      </c>
      <c r="AG35" s="15">
        <v>200</v>
      </c>
      <c r="AH35" s="32">
        <f t="shared" si="20"/>
        <v>-200</v>
      </c>
      <c r="AI35" s="33">
        <f t="shared" si="21"/>
        <v>-100</v>
      </c>
      <c r="AJ35" s="15"/>
      <c r="AK35" s="15"/>
      <c r="AL35" s="22">
        <f t="shared" si="22"/>
        <v>0</v>
      </c>
      <c r="AM35" s="12" t="e">
        <f t="shared" si="23"/>
        <v>#DIV/0!</v>
      </c>
      <c r="AN35" s="15"/>
      <c r="AO35" s="15"/>
      <c r="AP35" s="22">
        <f t="shared" si="24"/>
        <v>0</v>
      </c>
      <c r="AQ35" s="12" t="e">
        <f t="shared" si="25"/>
        <v>#DIV/0!</v>
      </c>
      <c r="AR35" s="15"/>
      <c r="AS35" s="15"/>
      <c r="AT35" s="22">
        <f t="shared" si="26"/>
        <v>0</v>
      </c>
      <c r="AU35" s="12" t="e">
        <f t="shared" si="27"/>
        <v>#DIV/0!</v>
      </c>
      <c r="AV35" s="37">
        <f t="shared" si="50"/>
        <v>0</v>
      </c>
      <c r="AW35" s="13">
        <f t="shared" si="51"/>
        <v>0</v>
      </c>
      <c r="AX35" s="15">
        <v>0.98</v>
      </c>
      <c r="AY35" s="32">
        <f t="shared" si="30"/>
        <v>-0.98</v>
      </c>
      <c r="AZ35" s="33">
        <f t="shared" si="31"/>
        <v>-100</v>
      </c>
      <c r="BA35" s="15"/>
      <c r="BB35" s="15"/>
      <c r="BC35" s="22">
        <f t="shared" si="61"/>
        <v>0</v>
      </c>
      <c r="BD35" s="12" t="e">
        <f t="shared" si="56"/>
        <v>#DIV/0!</v>
      </c>
      <c r="BE35" s="15"/>
      <c r="BF35" s="15"/>
      <c r="BG35" s="22">
        <f>SUM(BF35-BE35)</f>
        <v>0</v>
      </c>
      <c r="BH35" s="12" t="e">
        <f>(BF35/BE35-1)*100</f>
        <v>#DIV/0!</v>
      </c>
      <c r="BI35" s="15"/>
      <c r="BJ35" s="15"/>
      <c r="BK35" s="22">
        <f t="shared" si="36"/>
        <v>0</v>
      </c>
      <c r="BL35" s="12" t="e">
        <f t="shared" si="46"/>
        <v>#DIV/0!</v>
      </c>
      <c r="BM35" s="37">
        <f>BA35+BE35+BI35</f>
        <v>0</v>
      </c>
      <c r="BN35" s="13">
        <f>BB35++BF35++BJ35</f>
        <v>0</v>
      </c>
      <c r="BO35" s="15">
        <v>3.92</v>
      </c>
      <c r="BP35" s="32">
        <f t="shared" si="47"/>
        <v>-3.92</v>
      </c>
      <c r="BQ35" s="33">
        <f t="shared" si="3"/>
        <v>-100</v>
      </c>
      <c r="BR35" s="37">
        <f t="shared" ref="BR35:BS37" si="64">N35+AE35+AV35+BM35</f>
        <v>0</v>
      </c>
      <c r="BS35" s="13">
        <f t="shared" si="64"/>
        <v>0</v>
      </c>
      <c r="BT35" s="17">
        <f t="shared" si="43"/>
        <v>-2295.1</v>
      </c>
      <c r="BU35" s="32">
        <f t="shared" si="4"/>
        <v>2295.1</v>
      </c>
      <c r="BV35" s="33">
        <f t="shared" si="5"/>
        <v>-100</v>
      </c>
    </row>
    <row r="36" spans="1:74" ht="13.5" hidden="1" customHeight="1" x14ac:dyDescent="0.2">
      <c r="A36" s="2"/>
      <c r="B36" s="15"/>
      <c r="C36" s="15"/>
      <c r="D36" s="100">
        <f t="shared" si="0"/>
        <v>0</v>
      </c>
      <c r="E36" s="101" t="e">
        <f t="shared" si="1"/>
        <v>#DIV/0!</v>
      </c>
      <c r="F36" s="15"/>
      <c r="G36" s="15"/>
      <c r="H36" s="100">
        <f t="shared" si="6"/>
        <v>0</v>
      </c>
      <c r="I36" s="101" t="e">
        <f t="shared" si="7"/>
        <v>#DIV/0!</v>
      </c>
      <c r="J36" s="15"/>
      <c r="K36" s="15"/>
      <c r="L36" s="100">
        <f t="shared" si="8"/>
        <v>0</v>
      </c>
      <c r="M36" s="101" t="e">
        <f t="shared" si="9"/>
        <v>#DIV/0!</v>
      </c>
      <c r="N36" s="73">
        <f t="shared" si="44"/>
        <v>0</v>
      </c>
      <c r="O36" s="74">
        <f t="shared" si="2"/>
        <v>0</v>
      </c>
      <c r="P36" s="72">
        <v>-2670</v>
      </c>
      <c r="Q36" s="25">
        <f t="shared" si="45"/>
        <v>2670</v>
      </c>
      <c r="R36" s="26">
        <f t="shared" si="11"/>
        <v>-100</v>
      </c>
      <c r="S36" s="15"/>
      <c r="T36" s="15"/>
      <c r="U36" s="100">
        <f t="shared" si="12"/>
        <v>0</v>
      </c>
      <c r="V36" s="101" t="e">
        <f t="shared" si="13"/>
        <v>#DIV/0!</v>
      </c>
      <c r="W36" s="15"/>
      <c r="X36" s="15"/>
      <c r="Y36" s="44">
        <f t="shared" si="14"/>
        <v>0</v>
      </c>
      <c r="Z36" s="45" t="e">
        <f t="shared" si="15"/>
        <v>#DIV/0!</v>
      </c>
      <c r="AA36" s="15"/>
      <c r="AB36" s="15"/>
      <c r="AC36" s="22">
        <f t="shared" si="16"/>
        <v>0</v>
      </c>
      <c r="AD36" s="12" t="e">
        <f t="shared" si="17"/>
        <v>#DIV/0!</v>
      </c>
      <c r="AE36" s="37">
        <f t="shared" si="48"/>
        <v>0</v>
      </c>
      <c r="AF36" s="13">
        <f t="shared" si="49"/>
        <v>0</v>
      </c>
      <c r="AG36" s="15">
        <v>40</v>
      </c>
      <c r="AH36" s="32">
        <f t="shared" si="20"/>
        <v>-40</v>
      </c>
      <c r="AI36" s="33">
        <f t="shared" si="21"/>
        <v>-100</v>
      </c>
      <c r="AJ36" s="15"/>
      <c r="AK36" s="15"/>
      <c r="AL36" s="22">
        <f t="shared" si="22"/>
        <v>0</v>
      </c>
      <c r="AM36" s="12" t="e">
        <f t="shared" si="23"/>
        <v>#DIV/0!</v>
      </c>
      <c r="AN36" s="15"/>
      <c r="AO36" s="15"/>
      <c r="AP36" s="22">
        <f t="shared" si="24"/>
        <v>0</v>
      </c>
      <c r="AQ36" s="12" t="e">
        <f t="shared" si="25"/>
        <v>#DIV/0!</v>
      </c>
      <c r="AR36" s="15"/>
      <c r="AS36" s="15"/>
      <c r="AT36" s="22">
        <f t="shared" si="26"/>
        <v>0</v>
      </c>
      <c r="AU36" s="12" t="e">
        <f t="shared" si="27"/>
        <v>#DIV/0!</v>
      </c>
      <c r="AV36" s="37">
        <f t="shared" si="50"/>
        <v>0</v>
      </c>
      <c r="AW36" s="13">
        <f t="shared" si="51"/>
        <v>0</v>
      </c>
      <c r="AX36" s="15">
        <v>0.49</v>
      </c>
      <c r="AY36" s="32">
        <f t="shared" si="30"/>
        <v>-0.49</v>
      </c>
      <c r="AZ36" s="33">
        <f t="shared" si="31"/>
        <v>-100</v>
      </c>
      <c r="BA36" s="15"/>
      <c r="BB36" s="15"/>
      <c r="BC36" s="22">
        <f t="shared" si="61"/>
        <v>0</v>
      </c>
      <c r="BD36" s="12" t="e">
        <f t="shared" si="56"/>
        <v>#DIV/0!</v>
      </c>
      <c r="BE36" s="15"/>
      <c r="BF36" s="15"/>
      <c r="BG36" s="22">
        <f>SUM(BF36-BE36)</f>
        <v>0</v>
      </c>
      <c r="BH36" s="12" t="e">
        <f>(BF36/BE36-1)*100</f>
        <v>#DIV/0!</v>
      </c>
      <c r="BI36" s="15"/>
      <c r="BJ36" s="15"/>
      <c r="BK36" s="22">
        <f t="shared" si="36"/>
        <v>0</v>
      </c>
      <c r="BL36" s="12" t="e">
        <f t="shared" si="46"/>
        <v>#DIV/0!</v>
      </c>
      <c r="BM36" s="37">
        <f>BA36+BE36+BI36</f>
        <v>0</v>
      </c>
      <c r="BN36" s="13">
        <f>BB36++BF36++BJ36</f>
        <v>0</v>
      </c>
      <c r="BO36" s="15">
        <v>1.47</v>
      </c>
      <c r="BP36" s="32">
        <f t="shared" si="47"/>
        <v>-1.47</v>
      </c>
      <c r="BQ36" s="33">
        <f t="shared" si="3"/>
        <v>-100</v>
      </c>
      <c r="BR36" s="37">
        <f t="shared" si="64"/>
        <v>0</v>
      </c>
      <c r="BS36" s="13">
        <f t="shared" si="64"/>
        <v>0</v>
      </c>
      <c r="BT36" s="17">
        <f t="shared" si="43"/>
        <v>-2628.0400000000004</v>
      </c>
      <c r="BU36" s="32">
        <f t="shared" si="4"/>
        <v>2628.0400000000004</v>
      </c>
      <c r="BV36" s="33">
        <f t="shared" si="5"/>
        <v>-100</v>
      </c>
    </row>
    <row r="37" spans="1:74" ht="13.5" hidden="1" customHeight="1" thickBot="1" x14ac:dyDescent="0.25">
      <c r="A37" s="6"/>
      <c r="B37" s="16"/>
      <c r="C37" s="16"/>
      <c r="D37" s="102">
        <f t="shared" si="0"/>
        <v>0</v>
      </c>
      <c r="E37" s="103" t="e">
        <f t="shared" si="1"/>
        <v>#DIV/0!</v>
      </c>
      <c r="F37" s="16"/>
      <c r="G37" s="16"/>
      <c r="H37" s="102">
        <f t="shared" si="6"/>
        <v>0</v>
      </c>
      <c r="I37" s="103" t="e">
        <f t="shared" si="7"/>
        <v>#DIV/0!</v>
      </c>
      <c r="J37" s="16"/>
      <c r="K37" s="16"/>
      <c r="L37" s="102">
        <f t="shared" si="8"/>
        <v>0</v>
      </c>
      <c r="M37" s="103" t="e">
        <f t="shared" si="9"/>
        <v>#DIV/0!</v>
      </c>
      <c r="N37" s="73">
        <f t="shared" si="44"/>
        <v>0</v>
      </c>
      <c r="O37" s="74">
        <f t="shared" si="2"/>
        <v>0</v>
      </c>
      <c r="P37" s="75">
        <v>-2840</v>
      </c>
      <c r="Q37" s="25"/>
      <c r="R37" s="26">
        <f t="shared" si="11"/>
        <v>-100</v>
      </c>
      <c r="S37" s="16"/>
      <c r="T37" s="16"/>
      <c r="U37" s="102">
        <f t="shared" si="12"/>
        <v>0</v>
      </c>
      <c r="V37" s="103" t="e">
        <f t="shared" si="13"/>
        <v>#DIV/0!</v>
      </c>
      <c r="W37" s="16"/>
      <c r="X37" s="16"/>
      <c r="Y37" s="23">
        <f t="shared" si="14"/>
        <v>0</v>
      </c>
      <c r="Z37" s="24" t="e">
        <f t="shared" si="15"/>
        <v>#DIV/0!</v>
      </c>
      <c r="AA37" s="16"/>
      <c r="AB37" s="16"/>
      <c r="AC37" s="23">
        <f t="shared" si="16"/>
        <v>0</v>
      </c>
      <c r="AD37" s="24" t="e">
        <f t="shared" si="17"/>
        <v>#DIV/0!</v>
      </c>
      <c r="AE37" s="37">
        <f t="shared" si="48"/>
        <v>0</v>
      </c>
      <c r="AF37" s="13">
        <f t="shared" si="49"/>
        <v>0</v>
      </c>
      <c r="AG37" s="16">
        <v>150</v>
      </c>
      <c r="AH37" s="32">
        <f t="shared" si="20"/>
        <v>-150</v>
      </c>
      <c r="AI37" s="33">
        <f t="shared" si="21"/>
        <v>-100</v>
      </c>
      <c r="AJ37" s="16"/>
      <c r="AK37" s="16"/>
      <c r="AL37" s="23">
        <f t="shared" si="22"/>
        <v>0</v>
      </c>
      <c r="AM37" s="24" t="e">
        <f t="shared" si="23"/>
        <v>#DIV/0!</v>
      </c>
      <c r="AN37" s="16"/>
      <c r="AO37" s="16"/>
      <c r="AP37" s="23">
        <f t="shared" si="24"/>
        <v>0</v>
      </c>
      <c r="AQ37" s="24" t="e">
        <f t="shared" si="25"/>
        <v>#DIV/0!</v>
      </c>
      <c r="AR37" s="16"/>
      <c r="AS37" s="16"/>
      <c r="AT37" s="23">
        <f t="shared" si="26"/>
        <v>0</v>
      </c>
      <c r="AU37" s="24" t="e">
        <f t="shared" si="27"/>
        <v>#DIV/0!</v>
      </c>
      <c r="AV37" s="37">
        <f t="shared" si="50"/>
        <v>0</v>
      </c>
      <c r="AW37" s="13">
        <f t="shared" si="51"/>
        <v>0</v>
      </c>
      <c r="AX37" s="16">
        <v>2.84</v>
      </c>
      <c r="AY37" s="32">
        <f t="shared" si="30"/>
        <v>-2.84</v>
      </c>
      <c r="AZ37" s="33">
        <f t="shared" si="31"/>
        <v>-100</v>
      </c>
      <c r="BA37" s="16"/>
      <c r="BB37" s="16"/>
      <c r="BC37" s="23">
        <f t="shared" si="61"/>
        <v>0</v>
      </c>
      <c r="BD37" s="24" t="e">
        <f t="shared" si="56"/>
        <v>#DIV/0!</v>
      </c>
      <c r="BE37" s="16"/>
      <c r="BF37" s="16"/>
      <c r="BG37" s="23">
        <f>SUM(BF37-BE37)</f>
        <v>0</v>
      </c>
      <c r="BH37" s="24" t="e">
        <f>(BF37/BE37-1)*100</f>
        <v>#DIV/0!</v>
      </c>
      <c r="BI37" s="16"/>
      <c r="BJ37" s="16"/>
      <c r="BK37" s="23">
        <f t="shared" si="36"/>
        <v>0</v>
      </c>
      <c r="BL37" s="24" t="e">
        <f t="shared" si="46"/>
        <v>#DIV/0!</v>
      </c>
      <c r="BM37" s="37">
        <f>BA37+BE37+BI37</f>
        <v>0</v>
      </c>
      <c r="BN37" s="13">
        <f>BB37++BF37++BJ37</f>
        <v>0</v>
      </c>
      <c r="BO37" s="16">
        <v>4.9000000000000004</v>
      </c>
      <c r="BP37" s="32">
        <f t="shared" si="47"/>
        <v>-4.9000000000000004</v>
      </c>
      <c r="BQ37" s="33">
        <f t="shared" si="3"/>
        <v>-100</v>
      </c>
      <c r="BR37" s="37">
        <f t="shared" si="64"/>
        <v>0</v>
      </c>
      <c r="BS37" s="13">
        <f t="shared" si="64"/>
        <v>0</v>
      </c>
      <c r="BT37" s="17">
        <f t="shared" si="43"/>
        <v>-2682.2599999999998</v>
      </c>
      <c r="BU37" s="32">
        <f t="shared" si="4"/>
        <v>2682.2599999999998</v>
      </c>
      <c r="BV37" s="33">
        <f t="shared" si="5"/>
        <v>-100</v>
      </c>
    </row>
    <row r="38" spans="1:74" ht="24" customHeight="1" thickBot="1" x14ac:dyDescent="0.25">
      <c r="A38" s="7" t="s">
        <v>25</v>
      </c>
      <c r="B38" s="8">
        <f>SUM(B6:B37)</f>
        <v>864</v>
      </c>
      <c r="C38" s="8">
        <f>SUM(C6:C37)</f>
        <v>811.61399999999992</v>
      </c>
      <c r="D38" s="158">
        <f t="shared" ref="D38:D62" si="65">SUM(C38-B38)</f>
        <v>-52.386000000000081</v>
      </c>
      <c r="E38" s="105">
        <f t="shared" si="1"/>
        <v>-6.063194444444453</v>
      </c>
      <c r="F38" s="8">
        <f>SUM(F6:F37)</f>
        <v>714.58999999999992</v>
      </c>
      <c r="G38" s="8">
        <f>SUM(G6:G37)</f>
        <v>774.47759999999994</v>
      </c>
      <c r="H38" s="159">
        <f t="shared" si="6"/>
        <v>59.88760000000002</v>
      </c>
      <c r="I38" s="105">
        <f t="shared" si="7"/>
        <v>8.3806938244308071</v>
      </c>
      <c r="J38" s="8">
        <f>SUM(J6:J37)</f>
        <v>736.81000000000006</v>
      </c>
      <c r="K38" s="8">
        <f>SUM(K6:K37)</f>
        <v>743.50000000000011</v>
      </c>
      <c r="L38" s="104">
        <f t="shared" si="8"/>
        <v>6.6900000000000546</v>
      </c>
      <c r="M38" s="105">
        <f t="shared" si="9"/>
        <v>0.90796813289721889</v>
      </c>
      <c r="N38" s="79">
        <f>SUM(N6:N37)</f>
        <v>2382.2600000000002</v>
      </c>
      <c r="O38" s="79">
        <f>SUM(O6:O37)</f>
        <v>2391.1175999999996</v>
      </c>
      <c r="P38" s="72">
        <f>SUM(P6:P30)</f>
        <v>3245.5</v>
      </c>
      <c r="Q38" s="25">
        <f t="shared" si="45"/>
        <v>-854.38240000000042</v>
      </c>
      <c r="R38" s="26">
        <f t="shared" si="11"/>
        <v>-26.32513942381761</v>
      </c>
      <c r="S38" s="8">
        <f>SUM(S6:S37)</f>
        <v>551.08000000000004</v>
      </c>
      <c r="T38" s="8">
        <f>SUM(T6:T37)</f>
        <v>551.08000000000004</v>
      </c>
      <c r="U38" s="104">
        <f t="shared" si="12"/>
        <v>0</v>
      </c>
      <c r="V38" s="105">
        <f t="shared" si="13"/>
        <v>0</v>
      </c>
      <c r="W38" s="8">
        <f>SUM(W6:W37)</f>
        <v>0</v>
      </c>
      <c r="X38" s="8">
        <f>SUM(X6:X37)</f>
        <v>0</v>
      </c>
      <c r="Y38" s="8">
        <f t="shared" si="14"/>
        <v>0</v>
      </c>
      <c r="Z38" s="9" t="e">
        <f t="shared" si="15"/>
        <v>#DIV/0!</v>
      </c>
      <c r="AA38" s="8">
        <f>SUM(AA6:AA37)</f>
        <v>0</v>
      </c>
      <c r="AB38" s="8">
        <f>SUM(AB6:AB37)</f>
        <v>0</v>
      </c>
      <c r="AC38" s="8">
        <f t="shared" si="16"/>
        <v>0</v>
      </c>
      <c r="AD38" s="9" t="e">
        <f t="shared" si="17"/>
        <v>#DIV/0!</v>
      </c>
      <c r="AE38" s="8">
        <f>SUM(AE6:AE37)</f>
        <v>551.08000000000004</v>
      </c>
      <c r="AF38" s="8">
        <f>SUM(AF6:AF37)</f>
        <v>551.08000000000004</v>
      </c>
      <c r="AG38" s="8">
        <f>SUM(AG6:AG30)</f>
        <v>313.39999999999998</v>
      </c>
      <c r="AH38" s="8">
        <f>SUM(AF38-AG38)</f>
        <v>237.68000000000006</v>
      </c>
      <c r="AI38" s="9">
        <f>(AF38/AG38-1)*100</f>
        <v>75.839183152520761</v>
      </c>
      <c r="AJ38" s="8">
        <f>SUM(AJ6:AJ37)</f>
        <v>0</v>
      </c>
      <c r="AK38" s="8">
        <f>SUM(AK6:AK37)</f>
        <v>0</v>
      </c>
      <c r="AL38" s="8">
        <f t="shared" si="22"/>
        <v>0</v>
      </c>
      <c r="AM38" s="9" t="e">
        <f t="shared" si="23"/>
        <v>#DIV/0!</v>
      </c>
      <c r="AN38" s="8">
        <f>SUM(AN6:AN37)</f>
        <v>0</v>
      </c>
      <c r="AO38" s="8">
        <f>SUM(AO6:AO37)</f>
        <v>0</v>
      </c>
      <c r="AP38" s="8">
        <f t="shared" si="24"/>
        <v>0</v>
      </c>
      <c r="AQ38" s="9" t="e">
        <f t="shared" si="25"/>
        <v>#DIV/0!</v>
      </c>
      <c r="AR38" s="8">
        <f>SUM(AR6:AR37)</f>
        <v>0</v>
      </c>
      <c r="AS38" s="8">
        <f>SUM(AS6:AS37)</f>
        <v>0</v>
      </c>
      <c r="AT38" s="8">
        <f t="shared" si="26"/>
        <v>0</v>
      </c>
      <c r="AU38" s="9" t="e">
        <f t="shared" si="27"/>
        <v>#DIV/0!</v>
      </c>
      <c r="AV38" s="8">
        <f>SUM(AV6:AV37)</f>
        <v>0</v>
      </c>
      <c r="AW38" s="8">
        <f>SUM(AW6:AW37)</f>
        <v>0</v>
      </c>
      <c r="AX38" s="8">
        <v>0</v>
      </c>
      <c r="AY38" s="8">
        <f>SUM(AW38-AX38)</f>
        <v>0</v>
      </c>
      <c r="AZ38" s="9" t="e">
        <f>(AW38/AX38-1)*100</f>
        <v>#DIV/0!</v>
      </c>
      <c r="BA38" s="8">
        <f>SUM(BA6:BA37)</f>
        <v>327.6400000000001</v>
      </c>
      <c r="BB38" s="8">
        <f>SUM(BB6:BB37)</f>
        <v>327.6400000000001</v>
      </c>
      <c r="BC38" s="8">
        <f t="shared" si="61"/>
        <v>0</v>
      </c>
      <c r="BD38" s="9">
        <f t="shared" si="56"/>
        <v>0</v>
      </c>
      <c r="BE38" s="9">
        <f>SUM(BE6:BE37)</f>
        <v>626.55239999999992</v>
      </c>
      <c r="BF38" s="9">
        <f>SUM(BF6:BF37)</f>
        <v>626.55239999999992</v>
      </c>
      <c r="BG38" s="9">
        <f>SUM(BF38-BE38)</f>
        <v>0</v>
      </c>
      <c r="BH38" s="9">
        <f>(BF38/BE38-1)*100</f>
        <v>0</v>
      </c>
      <c r="BI38" s="8">
        <f>SUM(BI6:BI37)</f>
        <v>842.1239999999998</v>
      </c>
      <c r="BJ38" s="8">
        <f>SUM(BJ6:BJ37)</f>
        <v>842.1239999999998</v>
      </c>
      <c r="BK38" s="8">
        <f t="shared" si="36"/>
        <v>0</v>
      </c>
      <c r="BL38" s="9">
        <f t="shared" si="46"/>
        <v>0</v>
      </c>
      <c r="BM38" s="8">
        <f>SUM(BM6:BM37)</f>
        <v>1796.3164000000002</v>
      </c>
      <c r="BN38" s="8">
        <f>SUM(BN6:BN37)</f>
        <v>1796.3164000000002</v>
      </c>
      <c r="BO38" s="122">
        <f>SUM(BO6:BO37)</f>
        <v>2653.1500000000005</v>
      </c>
      <c r="BP38" s="8">
        <f t="shared" si="47"/>
        <v>-856.83360000000039</v>
      </c>
      <c r="BQ38" s="9">
        <f t="shared" si="3"/>
        <v>-32.294955053427067</v>
      </c>
      <c r="BR38" s="8">
        <f>SUM(BR6:BR37)</f>
        <v>4729.6563999999998</v>
      </c>
      <c r="BS38" s="8">
        <f>SUM(BS6:BS37)</f>
        <v>4738.5140000000001</v>
      </c>
      <c r="BT38" s="123">
        <f t="shared" si="43"/>
        <v>6212.0500000000011</v>
      </c>
      <c r="BU38" s="8">
        <f t="shared" si="4"/>
        <v>-1473.536000000001</v>
      </c>
      <c r="BV38" s="9">
        <f t="shared" si="5"/>
        <v>-23.720607528915583</v>
      </c>
    </row>
    <row r="39" spans="1:74" ht="13.5" customHeight="1" thickBot="1" x14ac:dyDescent="0.25">
      <c r="A39" s="5" t="s">
        <v>88</v>
      </c>
      <c r="B39" s="17">
        <v>68.599999999999994</v>
      </c>
      <c r="C39" s="17">
        <v>52.77</v>
      </c>
      <c r="D39" s="106">
        <f t="shared" si="65"/>
        <v>-15.829999999999991</v>
      </c>
      <c r="E39" s="107">
        <f t="shared" si="1"/>
        <v>-23.075801749271129</v>
      </c>
      <c r="F39" s="17">
        <v>56.48</v>
      </c>
      <c r="G39" s="17">
        <v>47.21</v>
      </c>
      <c r="H39" s="106">
        <f t="shared" si="6"/>
        <v>-9.269999999999996</v>
      </c>
      <c r="I39" s="107">
        <f t="shared" si="7"/>
        <v>-16.412889518413586</v>
      </c>
      <c r="J39" s="17">
        <v>62.39</v>
      </c>
      <c r="K39" s="17">
        <v>45.59</v>
      </c>
      <c r="L39" s="106">
        <f t="shared" si="8"/>
        <v>-16.799999999999997</v>
      </c>
      <c r="M39" s="107">
        <f t="shared" si="9"/>
        <v>-26.927392210290101</v>
      </c>
      <c r="N39" s="73">
        <f t="shared" ref="N39:N60" si="66">B39+F39+J39</f>
        <v>187.46999999999997</v>
      </c>
      <c r="O39" s="74">
        <f t="shared" ref="O39:O60" si="67">C39++G39++K39</f>
        <v>145.57</v>
      </c>
      <c r="P39" s="75">
        <v>187.2</v>
      </c>
      <c r="Q39" s="25">
        <f t="shared" si="45"/>
        <v>-41.629999999999995</v>
      </c>
      <c r="R39" s="26">
        <f t="shared" si="11"/>
        <v>-22.238247863247864</v>
      </c>
      <c r="S39" s="17">
        <v>44.89</v>
      </c>
      <c r="T39" s="17">
        <v>44.89</v>
      </c>
      <c r="U39" s="106">
        <f t="shared" si="12"/>
        <v>0</v>
      </c>
      <c r="V39" s="107">
        <f t="shared" si="13"/>
        <v>0</v>
      </c>
      <c r="W39" s="17"/>
      <c r="X39" s="17"/>
      <c r="Y39" s="25">
        <f t="shared" si="14"/>
        <v>0</v>
      </c>
      <c r="Z39" s="26" t="e">
        <f t="shared" si="15"/>
        <v>#DIV/0!</v>
      </c>
      <c r="AA39" s="17"/>
      <c r="AB39" s="17"/>
      <c r="AC39" s="32">
        <f t="shared" si="16"/>
        <v>0</v>
      </c>
      <c r="AD39" s="33" t="e">
        <f t="shared" si="17"/>
        <v>#DIV/0!</v>
      </c>
      <c r="AE39" s="37">
        <f t="shared" si="48"/>
        <v>44.89</v>
      </c>
      <c r="AF39" s="13">
        <f t="shared" si="49"/>
        <v>44.89</v>
      </c>
      <c r="AG39" s="17">
        <v>18</v>
      </c>
      <c r="AH39" s="32">
        <f>SUM(AF39-AG39)</f>
        <v>26.89</v>
      </c>
      <c r="AI39" s="33">
        <f>(AF39/AG39-1)*100</f>
        <v>149.38888888888889</v>
      </c>
      <c r="AJ39" s="17"/>
      <c r="AK39" s="17"/>
      <c r="AL39" s="32">
        <f t="shared" si="22"/>
        <v>0</v>
      </c>
      <c r="AM39" s="33" t="e">
        <f t="shared" si="23"/>
        <v>#DIV/0!</v>
      </c>
      <c r="AN39" s="17"/>
      <c r="AO39" s="17"/>
      <c r="AP39" s="32">
        <f t="shared" si="24"/>
        <v>0</v>
      </c>
      <c r="AQ39" s="33" t="e">
        <f t="shared" si="25"/>
        <v>#DIV/0!</v>
      </c>
      <c r="AR39" s="17"/>
      <c r="AS39" s="17"/>
      <c r="AT39" s="32">
        <f t="shared" si="26"/>
        <v>0</v>
      </c>
      <c r="AU39" s="33" t="e">
        <f t="shared" si="27"/>
        <v>#DIV/0!</v>
      </c>
      <c r="AV39" s="37">
        <f t="shared" si="50"/>
        <v>0</v>
      </c>
      <c r="AW39" s="13">
        <f t="shared" si="51"/>
        <v>0</v>
      </c>
      <c r="AX39" s="17">
        <v>0</v>
      </c>
      <c r="AY39" s="32">
        <f>SUM(AW39-AX39)</f>
        <v>0</v>
      </c>
      <c r="AZ39" s="33" t="e">
        <f>(AW39/AX39-1)*100</f>
        <v>#DIV/0!</v>
      </c>
      <c r="BA39" s="17">
        <v>30.19</v>
      </c>
      <c r="BB39" s="17">
        <v>30.19</v>
      </c>
      <c r="BC39" s="32">
        <f t="shared" si="61"/>
        <v>0</v>
      </c>
      <c r="BD39" s="33">
        <f t="shared" si="56"/>
        <v>0</v>
      </c>
      <c r="BE39" s="17">
        <v>41.9</v>
      </c>
      <c r="BF39" s="17">
        <v>41.9</v>
      </c>
      <c r="BG39" s="32">
        <f t="shared" ref="BG39:BG55" si="68">SUM(BF39-BE39)</f>
        <v>0</v>
      </c>
      <c r="BH39" s="121">
        <f>(BF39/BE39-1)*100</f>
        <v>0</v>
      </c>
      <c r="BI39" s="17">
        <v>58.6</v>
      </c>
      <c r="BJ39" s="17">
        <v>58.6</v>
      </c>
      <c r="BK39" s="32">
        <f t="shared" si="36"/>
        <v>0</v>
      </c>
      <c r="BL39" s="33">
        <f t="shared" si="46"/>
        <v>0</v>
      </c>
      <c r="BM39" s="37">
        <f t="shared" ref="BM39:BM55" si="69">BA39+BE39+BI39</f>
        <v>130.69</v>
      </c>
      <c r="BN39" s="13">
        <f t="shared" ref="BN39:BN55" si="70">BB39++BF39++BJ39</f>
        <v>130.69</v>
      </c>
      <c r="BO39" s="17">
        <v>151.19999999999999</v>
      </c>
      <c r="BP39" s="32">
        <f t="shared" si="47"/>
        <v>-20.509999999999991</v>
      </c>
      <c r="BQ39" s="33">
        <f t="shared" si="3"/>
        <v>-13.564814814814808</v>
      </c>
      <c r="BR39" s="37">
        <f t="shared" ref="BR39:BR55" si="71">N39+AE39+AV39+BM39</f>
        <v>363.04999999999995</v>
      </c>
      <c r="BS39" s="13">
        <f t="shared" ref="BS39:BS55" si="72">O39+AF39+AW39+BN39</f>
        <v>321.14999999999998</v>
      </c>
      <c r="BT39" s="17">
        <f t="shared" si="43"/>
        <v>356.4</v>
      </c>
      <c r="BU39" s="32">
        <f t="shared" si="4"/>
        <v>-35.25</v>
      </c>
      <c r="BV39" s="33">
        <f t="shared" si="5"/>
        <v>-9.8905723905723946</v>
      </c>
    </row>
    <row r="40" spans="1:74" ht="13.5" customHeight="1" thickBot="1" x14ac:dyDescent="0.25">
      <c r="A40" s="2" t="s">
        <v>89</v>
      </c>
      <c r="B40" s="15">
        <v>23.65</v>
      </c>
      <c r="C40" s="15">
        <v>23.28</v>
      </c>
      <c r="D40" s="100">
        <f t="shared" si="65"/>
        <v>-0.36999999999999744</v>
      </c>
      <c r="E40" s="101">
        <f t="shared" si="1"/>
        <v>-1.564482029598302</v>
      </c>
      <c r="F40" s="15">
        <v>19.84</v>
      </c>
      <c r="G40" s="15">
        <v>21</v>
      </c>
      <c r="H40" s="100">
        <f t="shared" si="6"/>
        <v>1.1600000000000001</v>
      </c>
      <c r="I40" s="101">
        <f t="shared" si="7"/>
        <v>5.8467741935483986</v>
      </c>
      <c r="J40" s="15">
        <v>16.48</v>
      </c>
      <c r="K40" s="15">
        <v>21.7</v>
      </c>
      <c r="L40" s="39">
        <f t="shared" si="8"/>
        <v>5.2199999999999989</v>
      </c>
      <c r="M40" s="101">
        <f t="shared" si="9"/>
        <v>31.674757281553401</v>
      </c>
      <c r="N40" s="73">
        <f t="shared" si="66"/>
        <v>59.97</v>
      </c>
      <c r="O40" s="74">
        <f t="shared" si="67"/>
        <v>65.98</v>
      </c>
      <c r="P40" s="72">
        <v>93.6</v>
      </c>
      <c r="Q40" s="25">
        <f t="shared" si="45"/>
        <v>-27.61999999999999</v>
      </c>
      <c r="R40" s="26">
        <f t="shared" si="11"/>
        <v>-29.508547008547005</v>
      </c>
      <c r="S40" s="15">
        <v>20.04</v>
      </c>
      <c r="T40" s="15">
        <v>20.04</v>
      </c>
      <c r="U40" s="100">
        <f t="shared" si="12"/>
        <v>0</v>
      </c>
      <c r="V40" s="101">
        <f t="shared" si="13"/>
        <v>0</v>
      </c>
      <c r="W40" s="15"/>
      <c r="X40" s="15"/>
      <c r="Y40" s="27">
        <f t="shared" si="14"/>
        <v>0</v>
      </c>
      <c r="Z40" s="26" t="e">
        <f t="shared" si="15"/>
        <v>#DIV/0!</v>
      </c>
      <c r="AA40" s="15"/>
      <c r="AB40" s="15"/>
      <c r="AC40" s="22">
        <f t="shared" si="16"/>
        <v>0</v>
      </c>
      <c r="AD40" s="12" t="e">
        <f t="shared" si="17"/>
        <v>#DIV/0!</v>
      </c>
      <c r="AE40" s="37">
        <f t="shared" si="48"/>
        <v>20.04</v>
      </c>
      <c r="AF40" s="13">
        <f t="shared" si="49"/>
        <v>20.04</v>
      </c>
      <c r="AG40" s="15">
        <v>9</v>
      </c>
      <c r="AH40" s="32">
        <f t="shared" ref="AH40:AH55" si="73">SUM(AF40-AG40)</f>
        <v>11.04</v>
      </c>
      <c r="AI40" s="33">
        <f t="shared" ref="AI40:AI55" si="74">(AF40/AG40-1)*100</f>
        <v>122.66666666666666</v>
      </c>
      <c r="AJ40" s="15"/>
      <c r="AK40" s="15"/>
      <c r="AL40" s="22">
        <f t="shared" si="22"/>
        <v>0</v>
      </c>
      <c r="AM40" s="33" t="e">
        <f t="shared" si="23"/>
        <v>#DIV/0!</v>
      </c>
      <c r="AN40" s="15"/>
      <c r="AO40" s="15"/>
      <c r="AP40" s="22">
        <f t="shared" si="24"/>
        <v>0</v>
      </c>
      <c r="AQ40" s="12" t="e">
        <f t="shared" si="25"/>
        <v>#DIV/0!</v>
      </c>
      <c r="AR40" s="15"/>
      <c r="AS40" s="15"/>
      <c r="AT40" s="22">
        <f t="shared" si="26"/>
        <v>0</v>
      </c>
      <c r="AU40" s="33" t="e">
        <f t="shared" si="27"/>
        <v>#DIV/0!</v>
      </c>
      <c r="AV40" s="37">
        <f t="shared" si="50"/>
        <v>0</v>
      </c>
      <c r="AW40" s="13">
        <f t="shared" si="51"/>
        <v>0</v>
      </c>
      <c r="AX40" s="15">
        <v>0</v>
      </c>
      <c r="AY40" s="32">
        <f t="shared" ref="AY40:AY55" si="75">SUM(AW40-AX40)</f>
        <v>0</v>
      </c>
      <c r="AZ40" s="33" t="e">
        <f t="shared" ref="AZ40:AZ55" si="76">(AW40/AX40-1)*100</f>
        <v>#DIV/0!</v>
      </c>
      <c r="BA40" s="15">
        <v>13.77</v>
      </c>
      <c r="BB40" s="15">
        <v>13.77</v>
      </c>
      <c r="BC40" s="22">
        <f t="shared" si="61"/>
        <v>0</v>
      </c>
      <c r="BD40" s="33">
        <f t="shared" si="56"/>
        <v>0</v>
      </c>
      <c r="BE40" s="15">
        <v>17.97</v>
      </c>
      <c r="BF40" s="15">
        <v>17.97</v>
      </c>
      <c r="BG40" s="22">
        <f t="shared" si="68"/>
        <v>0</v>
      </c>
      <c r="BH40" s="12">
        <v>100</v>
      </c>
      <c r="BI40" s="15">
        <v>25.81</v>
      </c>
      <c r="BJ40" s="15">
        <v>25.81</v>
      </c>
      <c r="BK40" s="22">
        <f t="shared" si="36"/>
        <v>0</v>
      </c>
      <c r="BL40" s="33">
        <f t="shared" si="46"/>
        <v>0</v>
      </c>
      <c r="BM40" s="37">
        <f t="shared" si="69"/>
        <v>57.55</v>
      </c>
      <c r="BN40" s="13">
        <f t="shared" si="70"/>
        <v>57.55</v>
      </c>
      <c r="BO40" s="15">
        <v>75.599999999999994</v>
      </c>
      <c r="BP40" s="32">
        <f t="shared" ref="BP40:BP55" si="77">SUM(BN40-BO40)</f>
        <v>-18.049999999999997</v>
      </c>
      <c r="BQ40" s="33">
        <f t="shared" si="3"/>
        <v>-23.875661375661373</v>
      </c>
      <c r="BR40" s="37">
        <f t="shared" si="71"/>
        <v>137.56</v>
      </c>
      <c r="BS40" s="13">
        <f t="shared" si="72"/>
        <v>143.57</v>
      </c>
      <c r="BT40" s="17">
        <f t="shared" si="43"/>
        <v>178.2</v>
      </c>
      <c r="BU40" s="32">
        <f t="shared" si="4"/>
        <v>-34.629999999999995</v>
      </c>
      <c r="BV40" s="33">
        <f t="shared" si="5"/>
        <v>-19.433221099887767</v>
      </c>
    </row>
    <row r="41" spans="1:74" ht="13.5" customHeight="1" thickBot="1" x14ac:dyDescent="0.25">
      <c r="A41" s="2" t="s">
        <v>86</v>
      </c>
      <c r="B41" s="15">
        <v>44.38</v>
      </c>
      <c r="C41" s="15">
        <v>39.979999999999997</v>
      </c>
      <c r="D41" s="100">
        <f t="shared" si="65"/>
        <v>-4.4000000000000057</v>
      </c>
      <c r="E41" s="101">
        <f t="shared" si="1"/>
        <v>-9.9143758449752326</v>
      </c>
      <c r="F41" s="15">
        <v>41.11</v>
      </c>
      <c r="G41" s="15">
        <v>40.630000000000003</v>
      </c>
      <c r="H41" s="100">
        <f t="shared" si="6"/>
        <v>-0.47999999999999687</v>
      </c>
      <c r="I41" s="101">
        <f t="shared" si="7"/>
        <v>-1.1675991243006445</v>
      </c>
      <c r="J41" s="15">
        <v>35.54</v>
      </c>
      <c r="K41" s="15">
        <v>39.89</v>
      </c>
      <c r="L41" s="100">
        <f t="shared" si="8"/>
        <v>4.3500000000000014</v>
      </c>
      <c r="M41" s="101">
        <f t="shared" si="9"/>
        <v>12.23972988182329</v>
      </c>
      <c r="N41" s="73">
        <f t="shared" si="66"/>
        <v>121.03</v>
      </c>
      <c r="O41" s="74">
        <f t="shared" si="67"/>
        <v>120.5</v>
      </c>
      <c r="P41" s="75">
        <v>145.6</v>
      </c>
      <c r="Q41" s="25">
        <f t="shared" si="45"/>
        <v>-25.099999999999994</v>
      </c>
      <c r="R41" s="26">
        <f t="shared" si="11"/>
        <v>-17.239010989010982</v>
      </c>
      <c r="S41" s="15">
        <v>32.869999999999997</v>
      </c>
      <c r="T41" s="15">
        <v>32.869999999999997</v>
      </c>
      <c r="U41" s="100">
        <f t="shared" si="12"/>
        <v>0</v>
      </c>
      <c r="V41" s="101">
        <f t="shared" si="13"/>
        <v>0</v>
      </c>
      <c r="W41" s="15"/>
      <c r="X41" s="15"/>
      <c r="Y41" s="27">
        <f t="shared" si="14"/>
        <v>0</v>
      </c>
      <c r="Z41" s="28" t="e">
        <f t="shared" si="15"/>
        <v>#DIV/0!</v>
      </c>
      <c r="AA41" s="15"/>
      <c r="AB41" s="15"/>
      <c r="AC41" s="22">
        <f t="shared" si="16"/>
        <v>0</v>
      </c>
      <c r="AD41" s="12" t="e">
        <f t="shared" si="17"/>
        <v>#DIV/0!</v>
      </c>
      <c r="AE41" s="37">
        <f t="shared" si="48"/>
        <v>32.869999999999997</v>
      </c>
      <c r="AF41" s="13">
        <f t="shared" si="49"/>
        <v>32.869999999999997</v>
      </c>
      <c r="AG41" s="15">
        <v>14</v>
      </c>
      <c r="AH41" s="32">
        <f t="shared" si="73"/>
        <v>18.869999999999997</v>
      </c>
      <c r="AI41" s="33">
        <f t="shared" si="74"/>
        <v>134.78571428571428</v>
      </c>
      <c r="AJ41" s="15"/>
      <c r="AK41" s="15"/>
      <c r="AL41" s="22">
        <f t="shared" si="22"/>
        <v>0</v>
      </c>
      <c r="AM41" s="12" t="e">
        <f t="shared" si="23"/>
        <v>#DIV/0!</v>
      </c>
      <c r="AN41" s="15"/>
      <c r="AO41" s="15"/>
      <c r="AP41" s="22">
        <f t="shared" si="24"/>
        <v>0</v>
      </c>
      <c r="AQ41" s="12" t="e">
        <f t="shared" si="25"/>
        <v>#DIV/0!</v>
      </c>
      <c r="AR41" s="15"/>
      <c r="AS41" s="15"/>
      <c r="AT41" s="22">
        <f t="shared" si="26"/>
        <v>0</v>
      </c>
      <c r="AU41" s="12" t="e">
        <f t="shared" si="27"/>
        <v>#DIV/0!</v>
      </c>
      <c r="AV41" s="37">
        <f t="shared" si="50"/>
        <v>0</v>
      </c>
      <c r="AW41" s="13">
        <f t="shared" si="51"/>
        <v>0</v>
      </c>
      <c r="AX41" s="15">
        <v>0</v>
      </c>
      <c r="AY41" s="32">
        <f t="shared" si="75"/>
        <v>0</v>
      </c>
      <c r="AZ41" s="33" t="e">
        <f t="shared" si="76"/>
        <v>#DIV/0!</v>
      </c>
      <c r="BA41" s="15">
        <v>18.579999999999998</v>
      </c>
      <c r="BB41" s="15">
        <v>18.579999999999998</v>
      </c>
      <c r="BC41" s="22">
        <f t="shared" si="61"/>
        <v>0</v>
      </c>
      <c r="BD41" s="12">
        <f t="shared" si="56"/>
        <v>0</v>
      </c>
      <c r="BE41" s="15">
        <v>32.71</v>
      </c>
      <c r="BF41" s="15">
        <v>32.71</v>
      </c>
      <c r="BG41" s="22">
        <f t="shared" si="68"/>
        <v>0</v>
      </c>
      <c r="BH41" s="12">
        <f t="shared" ref="BH41:BH55" si="78">(BF41/BE41-1)*100</f>
        <v>0</v>
      </c>
      <c r="BI41" s="117">
        <v>57.73</v>
      </c>
      <c r="BJ41" s="117">
        <v>57.73</v>
      </c>
      <c r="BK41" s="22">
        <f t="shared" si="36"/>
        <v>0</v>
      </c>
      <c r="BL41" s="12">
        <f t="shared" si="46"/>
        <v>0</v>
      </c>
      <c r="BM41" s="37">
        <f t="shared" si="69"/>
        <v>109.02</v>
      </c>
      <c r="BN41" s="13">
        <f t="shared" si="70"/>
        <v>109.02</v>
      </c>
      <c r="BO41" s="15">
        <v>117.6</v>
      </c>
      <c r="BP41" s="32">
        <f t="shared" si="77"/>
        <v>-8.5799999999999983</v>
      </c>
      <c r="BQ41" s="33">
        <f t="shared" si="3"/>
        <v>-7.2959183673469425</v>
      </c>
      <c r="BR41" s="37">
        <f t="shared" si="71"/>
        <v>262.92</v>
      </c>
      <c r="BS41" s="13">
        <f t="shared" si="72"/>
        <v>262.39</v>
      </c>
      <c r="BT41" s="17">
        <f t="shared" si="43"/>
        <v>277.2</v>
      </c>
      <c r="BU41" s="32">
        <f t="shared" si="4"/>
        <v>-14.810000000000002</v>
      </c>
      <c r="BV41" s="33">
        <f t="shared" si="5"/>
        <v>-5.3427128427128494</v>
      </c>
    </row>
    <row r="42" spans="1:74" ht="13.5" customHeight="1" thickBot="1" x14ac:dyDescent="0.25">
      <c r="A42" s="3" t="s">
        <v>21</v>
      </c>
      <c r="B42" s="15">
        <v>17.170000000000002</v>
      </c>
      <c r="C42" s="15">
        <v>15.44</v>
      </c>
      <c r="D42" s="100">
        <f t="shared" si="65"/>
        <v>-1.7300000000000022</v>
      </c>
      <c r="E42" s="101">
        <f t="shared" si="1"/>
        <v>-10.07571345369832</v>
      </c>
      <c r="F42" s="15">
        <v>14.3</v>
      </c>
      <c r="G42" s="15">
        <v>12.33</v>
      </c>
      <c r="H42" s="100">
        <f t="shared" si="6"/>
        <v>-1.9700000000000006</v>
      </c>
      <c r="I42" s="101">
        <f t="shared" si="7"/>
        <v>-13.776223776223784</v>
      </c>
      <c r="J42" s="15">
        <v>14.26</v>
      </c>
      <c r="K42" s="15">
        <v>12.83</v>
      </c>
      <c r="L42" s="100">
        <f t="shared" si="8"/>
        <v>-1.4299999999999997</v>
      </c>
      <c r="M42" s="101">
        <f t="shared" si="9"/>
        <v>-10.028050490883588</v>
      </c>
      <c r="N42" s="73">
        <f t="shared" si="66"/>
        <v>45.730000000000004</v>
      </c>
      <c r="O42" s="74">
        <f t="shared" si="67"/>
        <v>40.6</v>
      </c>
      <c r="P42" s="72">
        <v>67.599999999999994</v>
      </c>
      <c r="Q42" s="25">
        <f t="shared" si="45"/>
        <v>-26.999999999999993</v>
      </c>
      <c r="R42" s="26">
        <f t="shared" si="11"/>
        <v>-39.940828402366854</v>
      </c>
      <c r="S42" s="15">
        <v>11.39</v>
      </c>
      <c r="T42" s="15">
        <v>11.39</v>
      </c>
      <c r="U42" s="100">
        <f t="shared" si="12"/>
        <v>0</v>
      </c>
      <c r="V42" s="101">
        <f t="shared" si="13"/>
        <v>0</v>
      </c>
      <c r="W42" s="15"/>
      <c r="X42" s="15"/>
      <c r="Y42" s="27">
        <f t="shared" si="14"/>
        <v>0</v>
      </c>
      <c r="Z42" s="28" t="e">
        <f t="shared" si="15"/>
        <v>#DIV/0!</v>
      </c>
      <c r="AA42" s="15"/>
      <c r="AB42" s="15"/>
      <c r="AC42" s="22">
        <f t="shared" si="16"/>
        <v>0</v>
      </c>
      <c r="AD42" s="12" t="e">
        <f t="shared" si="17"/>
        <v>#DIV/0!</v>
      </c>
      <c r="AE42" s="37">
        <f t="shared" si="48"/>
        <v>11.39</v>
      </c>
      <c r="AF42" s="13">
        <f t="shared" si="49"/>
        <v>11.39</v>
      </c>
      <c r="AG42" s="15">
        <v>6.5</v>
      </c>
      <c r="AH42" s="32">
        <f t="shared" si="73"/>
        <v>4.8900000000000006</v>
      </c>
      <c r="AI42" s="33">
        <f t="shared" si="74"/>
        <v>75.230769230769241</v>
      </c>
      <c r="AJ42" s="15"/>
      <c r="AK42" s="15"/>
      <c r="AL42" s="22">
        <f t="shared" si="22"/>
        <v>0</v>
      </c>
      <c r="AM42" s="12" t="e">
        <f t="shared" si="23"/>
        <v>#DIV/0!</v>
      </c>
      <c r="AN42" s="15"/>
      <c r="AO42" s="15"/>
      <c r="AP42" s="22">
        <f t="shared" si="24"/>
        <v>0</v>
      </c>
      <c r="AQ42" s="12" t="e">
        <f t="shared" si="25"/>
        <v>#DIV/0!</v>
      </c>
      <c r="AR42" s="15"/>
      <c r="AS42" s="15"/>
      <c r="AT42" s="22">
        <f t="shared" si="26"/>
        <v>0</v>
      </c>
      <c r="AU42" s="12" t="e">
        <f t="shared" si="27"/>
        <v>#DIV/0!</v>
      </c>
      <c r="AV42" s="37">
        <f t="shared" si="50"/>
        <v>0</v>
      </c>
      <c r="AW42" s="13">
        <f t="shared" si="51"/>
        <v>0</v>
      </c>
      <c r="AX42" s="15">
        <v>0</v>
      </c>
      <c r="AY42" s="32">
        <f t="shared" si="75"/>
        <v>0</v>
      </c>
      <c r="AZ42" s="33" t="e">
        <f t="shared" si="76"/>
        <v>#DIV/0!</v>
      </c>
      <c r="BA42" s="15">
        <v>8.4700000000000006</v>
      </c>
      <c r="BB42" s="15">
        <v>8.4700000000000006</v>
      </c>
      <c r="BC42" s="22">
        <f t="shared" si="61"/>
        <v>0</v>
      </c>
      <c r="BD42" s="12">
        <f t="shared" si="56"/>
        <v>0</v>
      </c>
      <c r="BE42" s="15">
        <v>13.96</v>
      </c>
      <c r="BF42" s="15">
        <v>13.96</v>
      </c>
      <c r="BG42" s="22">
        <f t="shared" si="68"/>
        <v>0</v>
      </c>
      <c r="BH42" s="12">
        <f t="shared" si="78"/>
        <v>0</v>
      </c>
      <c r="BI42" s="117">
        <v>18.399999999999999</v>
      </c>
      <c r="BJ42" s="117">
        <v>18.399999999999999</v>
      </c>
      <c r="BK42" s="22">
        <f t="shared" si="36"/>
        <v>0</v>
      </c>
      <c r="BL42" s="12">
        <f t="shared" si="46"/>
        <v>0</v>
      </c>
      <c r="BM42" s="37">
        <f t="shared" si="69"/>
        <v>40.83</v>
      </c>
      <c r="BN42" s="13">
        <f t="shared" si="70"/>
        <v>40.83</v>
      </c>
      <c r="BO42" s="15">
        <v>54.6</v>
      </c>
      <c r="BP42" s="32">
        <f t="shared" si="77"/>
        <v>-13.770000000000003</v>
      </c>
      <c r="BQ42" s="33">
        <f t="shared" si="3"/>
        <v>-25.21978021978023</v>
      </c>
      <c r="BR42" s="37">
        <f t="shared" si="71"/>
        <v>97.95</v>
      </c>
      <c r="BS42" s="13">
        <f t="shared" si="72"/>
        <v>92.82</v>
      </c>
      <c r="BT42" s="17">
        <f t="shared" si="43"/>
        <v>128.69999999999999</v>
      </c>
      <c r="BU42" s="32">
        <f t="shared" si="4"/>
        <v>-35.879999999999995</v>
      </c>
      <c r="BV42" s="33">
        <f t="shared" si="5"/>
        <v>-27.878787878787882</v>
      </c>
    </row>
    <row r="43" spans="1:74" ht="13.5" customHeight="1" thickBot="1" x14ac:dyDescent="0.25">
      <c r="A43" s="2" t="s">
        <v>30</v>
      </c>
      <c r="B43" s="15">
        <v>31.73</v>
      </c>
      <c r="C43" s="15">
        <v>28.81</v>
      </c>
      <c r="D43" s="100">
        <f t="shared" si="65"/>
        <v>-2.9200000000000017</v>
      </c>
      <c r="E43" s="101">
        <f t="shared" si="1"/>
        <v>-9.2026473369051445</v>
      </c>
      <c r="F43" s="15">
        <v>25.43</v>
      </c>
      <c r="G43" s="15">
        <v>24.84</v>
      </c>
      <c r="H43" s="100">
        <f t="shared" si="6"/>
        <v>-0.58999999999999986</v>
      </c>
      <c r="I43" s="101">
        <f t="shared" si="7"/>
        <v>-2.3200943767204052</v>
      </c>
      <c r="J43" s="15">
        <v>25.76</v>
      </c>
      <c r="K43" s="15">
        <v>20.78</v>
      </c>
      <c r="L43" s="100">
        <f t="shared" si="8"/>
        <v>-4.9800000000000004</v>
      </c>
      <c r="M43" s="101">
        <f t="shared" si="9"/>
        <v>-19.332298136645964</v>
      </c>
      <c r="N43" s="73">
        <f t="shared" si="66"/>
        <v>82.92</v>
      </c>
      <c r="O43" s="74">
        <f t="shared" si="67"/>
        <v>74.430000000000007</v>
      </c>
      <c r="P43" s="75">
        <v>98.8</v>
      </c>
      <c r="Q43" s="25">
        <f t="shared" si="45"/>
        <v>-24.36999999999999</v>
      </c>
      <c r="R43" s="26">
        <f t="shared" si="11"/>
        <v>-24.665991902833994</v>
      </c>
      <c r="S43" s="15">
        <v>24.41</v>
      </c>
      <c r="T43" s="15">
        <v>24.41</v>
      </c>
      <c r="U43" s="100">
        <f t="shared" si="12"/>
        <v>0</v>
      </c>
      <c r="V43" s="101">
        <f t="shared" si="13"/>
        <v>0</v>
      </c>
      <c r="W43" s="15"/>
      <c r="X43" s="15"/>
      <c r="Y43" s="27">
        <f t="shared" si="14"/>
        <v>0</v>
      </c>
      <c r="Z43" s="28" t="e">
        <f t="shared" si="15"/>
        <v>#DIV/0!</v>
      </c>
      <c r="AA43" s="15"/>
      <c r="AB43" s="15"/>
      <c r="AC43" s="22">
        <f t="shared" si="16"/>
        <v>0</v>
      </c>
      <c r="AD43" s="12" t="e">
        <f t="shared" si="17"/>
        <v>#DIV/0!</v>
      </c>
      <c r="AE43" s="37">
        <f t="shared" si="48"/>
        <v>24.41</v>
      </c>
      <c r="AF43" s="13">
        <f t="shared" si="49"/>
        <v>24.41</v>
      </c>
      <c r="AG43" s="15">
        <v>9.5</v>
      </c>
      <c r="AH43" s="32">
        <f t="shared" si="73"/>
        <v>14.91</v>
      </c>
      <c r="AI43" s="33">
        <f t="shared" si="74"/>
        <v>156.94736842105263</v>
      </c>
      <c r="AJ43" s="15"/>
      <c r="AK43" s="15"/>
      <c r="AL43" s="22">
        <f t="shared" si="22"/>
        <v>0</v>
      </c>
      <c r="AM43" s="12" t="e">
        <f t="shared" si="23"/>
        <v>#DIV/0!</v>
      </c>
      <c r="AN43" s="15"/>
      <c r="AO43" s="15"/>
      <c r="AP43" s="22">
        <f t="shared" si="24"/>
        <v>0</v>
      </c>
      <c r="AQ43" s="12" t="e">
        <f t="shared" si="25"/>
        <v>#DIV/0!</v>
      </c>
      <c r="AR43" s="15"/>
      <c r="AS43" s="15"/>
      <c r="AT43" s="22">
        <f t="shared" si="26"/>
        <v>0</v>
      </c>
      <c r="AU43" s="12" t="e">
        <f t="shared" si="27"/>
        <v>#DIV/0!</v>
      </c>
      <c r="AV43" s="37">
        <f t="shared" si="50"/>
        <v>0</v>
      </c>
      <c r="AW43" s="13">
        <f t="shared" si="51"/>
        <v>0</v>
      </c>
      <c r="AX43" s="15">
        <v>0</v>
      </c>
      <c r="AY43" s="32">
        <f t="shared" si="75"/>
        <v>0</v>
      </c>
      <c r="AZ43" s="33" t="e">
        <f t="shared" si="76"/>
        <v>#DIV/0!</v>
      </c>
      <c r="BA43" s="15">
        <v>10.018000000000001</v>
      </c>
      <c r="BB43" s="15">
        <v>10.018000000000001</v>
      </c>
      <c r="BC43" s="22">
        <f t="shared" si="61"/>
        <v>0</v>
      </c>
      <c r="BD43" s="12">
        <f t="shared" si="56"/>
        <v>0</v>
      </c>
      <c r="BE43" s="15">
        <v>24.51</v>
      </c>
      <c r="BF43" s="15">
        <v>24.51</v>
      </c>
      <c r="BG43" s="22">
        <f t="shared" si="68"/>
        <v>0</v>
      </c>
      <c r="BH43" s="12">
        <f t="shared" si="78"/>
        <v>0</v>
      </c>
      <c r="BI43" s="117">
        <v>30.2</v>
      </c>
      <c r="BJ43" s="117">
        <v>30.2</v>
      </c>
      <c r="BK43" s="22">
        <f t="shared" si="36"/>
        <v>0</v>
      </c>
      <c r="BL43" s="12">
        <f t="shared" si="46"/>
        <v>0</v>
      </c>
      <c r="BM43" s="37">
        <f t="shared" si="69"/>
        <v>64.728000000000009</v>
      </c>
      <c r="BN43" s="13">
        <f t="shared" si="70"/>
        <v>64.728000000000009</v>
      </c>
      <c r="BO43" s="15">
        <v>79.8</v>
      </c>
      <c r="BP43" s="32">
        <f t="shared" si="77"/>
        <v>-15.071999999999989</v>
      </c>
      <c r="BQ43" s="33">
        <f t="shared" si="3"/>
        <v>-18.887218045112764</v>
      </c>
      <c r="BR43" s="37">
        <f t="shared" si="71"/>
        <v>172.05799999999999</v>
      </c>
      <c r="BS43" s="13">
        <f t="shared" si="72"/>
        <v>163.56800000000001</v>
      </c>
      <c r="BT43" s="17">
        <f t="shared" si="43"/>
        <v>188.1</v>
      </c>
      <c r="BU43" s="32">
        <f t="shared" si="4"/>
        <v>-24.531999999999982</v>
      </c>
      <c r="BV43" s="33">
        <f t="shared" si="5"/>
        <v>-13.041998936735766</v>
      </c>
    </row>
    <row r="44" spans="1:74" ht="13.5" customHeight="1" thickBot="1" x14ac:dyDescent="0.25">
      <c r="A44" s="6" t="s">
        <v>91</v>
      </c>
      <c r="B44" s="15">
        <v>19.59</v>
      </c>
      <c r="C44" s="15">
        <v>15.48</v>
      </c>
      <c r="D44" s="100">
        <f t="shared" si="65"/>
        <v>-4.1099999999999994</v>
      </c>
      <c r="E44" s="101">
        <f t="shared" si="1"/>
        <v>-20.980091883614083</v>
      </c>
      <c r="F44" s="15">
        <v>18.22</v>
      </c>
      <c r="G44" s="15">
        <v>14.558999999999999</v>
      </c>
      <c r="H44" s="100">
        <f t="shared" si="6"/>
        <v>-3.6609999999999996</v>
      </c>
      <c r="I44" s="101">
        <f t="shared" si="7"/>
        <v>-20.093304061470906</v>
      </c>
      <c r="J44" s="15">
        <v>35.130000000000003</v>
      </c>
      <c r="K44" s="15">
        <v>13.06</v>
      </c>
      <c r="L44" s="100">
        <f t="shared" si="8"/>
        <v>-22.07</v>
      </c>
      <c r="M44" s="101">
        <f t="shared" si="9"/>
        <v>-62.823797324224316</v>
      </c>
      <c r="N44" s="73">
        <f t="shared" si="66"/>
        <v>72.94</v>
      </c>
      <c r="O44" s="74">
        <f t="shared" si="67"/>
        <v>43.099000000000004</v>
      </c>
      <c r="P44" s="72">
        <v>62.4</v>
      </c>
      <c r="Q44" s="25">
        <f t="shared" si="45"/>
        <v>-19.300999999999995</v>
      </c>
      <c r="R44" s="26">
        <f t="shared" si="11"/>
        <v>-30.931089743589734</v>
      </c>
      <c r="S44" s="15">
        <v>6.4</v>
      </c>
      <c r="T44" s="15">
        <v>6.4</v>
      </c>
      <c r="U44" s="100">
        <f t="shared" si="12"/>
        <v>0</v>
      </c>
      <c r="V44" s="101">
        <f t="shared" si="13"/>
        <v>0</v>
      </c>
      <c r="W44" s="15"/>
      <c r="X44" s="15"/>
      <c r="Y44" s="39">
        <f t="shared" si="14"/>
        <v>0</v>
      </c>
      <c r="Z44" s="40" t="e">
        <f t="shared" si="15"/>
        <v>#DIV/0!</v>
      </c>
      <c r="AA44" s="15"/>
      <c r="AB44" s="15"/>
      <c r="AC44" s="22">
        <f t="shared" si="16"/>
        <v>0</v>
      </c>
      <c r="AD44" s="12" t="e">
        <f t="shared" si="17"/>
        <v>#DIV/0!</v>
      </c>
      <c r="AE44" s="37">
        <f t="shared" si="48"/>
        <v>6.4</v>
      </c>
      <c r="AF44" s="13">
        <f t="shared" si="49"/>
        <v>6.4</v>
      </c>
      <c r="AG44" s="15">
        <v>6</v>
      </c>
      <c r="AH44" s="32">
        <f t="shared" si="73"/>
        <v>0.40000000000000036</v>
      </c>
      <c r="AI44" s="33">
        <f t="shared" si="74"/>
        <v>6.6666666666666652</v>
      </c>
      <c r="AJ44" s="15"/>
      <c r="AK44" s="15"/>
      <c r="AL44" s="22">
        <f t="shared" si="22"/>
        <v>0</v>
      </c>
      <c r="AM44" s="12" t="e">
        <f t="shared" si="23"/>
        <v>#DIV/0!</v>
      </c>
      <c r="AN44" s="15"/>
      <c r="AO44" s="15"/>
      <c r="AP44" s="22">
        <f t="shared" si="24"/>
        <v>0</v>
      </c>
      <c r="AQ44" s="12" t="e">
        <f t="shared" si="25"/>
        <v>#DIV/0!</v>
      </c>
      <c r="AR44" s="15"/>
      <c r="AS44" s="15"/>
      <c r="AT44" s="22">
        <f t="shared" si="26"/>
        <v>0</v>
      </c>
      <c r="AU44" s="12" t="e">
        <f t="shared" si="27"/>
        <v>#DIV/0!</v>
      </c>
      <c r="AV44" s="37">
        <f t="shared" si="50"/>
        <v>0</v>
      </c>
      <c r="AW44" s="13">
        <f t="shared" si="51"/>
        <v>0</v>
      </c>
      <c r="AX44" s="15">
        <v>0</v>
      </c>
      <c r="AY44" s="32">
        <f t="shared" si="75"/>
        <v>0</v>
      </c>
      <c r="AZ44" s="33" t="e">
        <f t="shared" si="76"/>
        <v>#DIV/0!</v>
      </c>
      <c r="BA44" s="15">
        <v>7.28</v>
      </c>
      <c r="BB44" s="15">
        <v>7.28</v>
      </c>
      <c r="BC44" s="22">
        <f t="shared" si="61"/>
        <v>0</v>
      </c>
      <c r="BD44" s="12">
        <f t="shared" si="56"/>
        <v>0</v>
      </c>
      <c r="BE44" s="15">
        <v>13.301</v>
      </c>
      <c r="BF44" s="15">
        <v>13.301</v>
      </c>
      <c r="BG44" s="22">
        <f t="shared" si="68"/>
        <v>0</v>
      </c>
      <c r="BH44" s="12">
        <f t="shared" si="78"/>
        <v>0</v>
      </c>
      <c r="BI44" s="117">
        <v>16.7</v>
      </c>
      <c r="BJ44" s="117">
        <v>16.7</v>
      </c>
      <c r="BK44" s="22">
        <f t="shared" si="36"/>
        <v>0</v>
      </c>
      <c r="BL44" s="12">
        <f t="shared" si="46"/>
        <v>0</v>
      </c>
      <c r="BM44" s="37">
        <f t="shared" si="69"/>
        <v>37.280999999999999</v>
      </c>
      <c r="BN44" s="13">
        <f t="shared" si="70"/>
        <v>37.280999999999999</v>
      </c>
      <c r="BO44" s="15">
        <v>50.4</v>
      </c>
      <c r="BP44" s="32">
        <f t="shared" si="77"/>
        <v>-13.119</v>
      </c>
      <c r="BQ44" s="33">
        <f t="shared" si="3"/>
        <v>-26.029761904761905</v>
      </c>
      <c r="BR44" s="37">
        <f t="shared" si="71"/>
        <v>116.62100000000001</v>
      </c>
      <c r="BS44" s="13">
        <f t="shared" si="72"/>
        <v>86.78</v>
      </c>
      <c r="BT44" s="17">
        <f t="shared" si="43"/>
        <v>118.80000000000001</v>
      </c>
      <c r="BU44" s="32">
        <f t="shared" si="4"/>
        <v>-32.02000000000001</v>
      </c>
      <c r="BV44" s="33">
        <f t="shared" si="5"/>
        <v>-26.952861952861962</v>
      </c>
    </row>
    <row r="45" spans="1:74" ht="13.5" customHeight="1" thickBot="1" x14ac:dyDescent="0.25">
      <c r="A45" s="2" t="s">
        <v>90</v>
      </c>
      <c r="B45" s="15">
        <v>35.9</v>
      </c>
      <c r="C45" s="15">
        <v>29.92</v>
      </c>
      <c r="D45" s="100">
        <f t="shared" si="65"/>
        <v>-5.9799999999999969</v>
      </c>
      <c r="E45" s="101">
        <f t="shared" si="1"/>
        <v>-16.657381615598876</v>
      </c>
      <c r="F45" s="15">
        <v>29.98</v>
      </c>
      <c r="G45" s="15">
        <v>29.52</v>
      </c>
      <c r="H45" s="100">
        <f t="shared" si="6"/>
        <v>-0.46000000000000085</v>
      </c>
      <c r="I45" s="101">
        <f t="shared" si="7"/>
        <v>-1.5343562374916631</v>
      </c>
      <c r="J45" s="15">
        <v>31.52</v>
      </c>
      <c r="K45" s="15">
        <v>26.99</v>
      </c>
      <c r="L45" s="100">
        <f t="shared" si="8"/>
        <v>-4.5300000000000011</v>
      </c>
      <c r="M45" s="101">
        <f t="shared" si="9"/>
        <v>-14.371827411167516</v>
      </c>
      <c r="N45" s="73">
        <f t="shared" si="66"/>
        <v>97.399999999999991</v>
      </c>
      <c r="O45" s="74">
        <f t="shared" si="67"/>
        <v>86.429999999999993</v>
      </c>
      <c r="P45" s="75">
        <v>114.4</v>
      </c>
      <c r="Q45" s="25">
        <f t="shared" si="45"/>
        <v>-27.970000000000013</v>
      </c>
      <c r="R45" s="26">
        <f t="shared" si="11"/>
        <v>-24.449300699300714</v>
      </c>
      <c r="S45" s="15">
        <v>19.32</v>
      </c>
      <c r="T45" s="15">
        <v>19.32</v>
      </c>
      <c r="U45" s="100">
        <f t="shared" si="12"/>
        <v>0</v>
      </c>
      <c r="V45" s="101">
        <f t="shared" si="13"/>
        <v>0</v>
      </c>
      <c r="W45" s="15"/>
      <c r="X45" s="15"/>
      <c r="Y45" s="27">
        <f t="shared" si="14"/>
        <v>0</v>
      </c>
      <c r="Z45" s="28" t="e">
        <f t="shared" si="15"/>
        <v>#DIV/0!</v>
      </c>
      <c r="AA45" s="15"/>
      <c r="AB45" s="15"/>
      <c r="AC45" s="22">
        <f t="shared" si="16"/>
        <v>0</v>
      </c>
      <c r="AD45" s="12" t="e">
        <f t="shared" si="17"/>
        <v>#DIV/0!</v>
      </c>
      <c r="AE45" s="37">
        <f t="shared" si="48"/>
        <v>19.32</v>
      </c>
      <c r="AF45" s="13">
        <f t="shared" si="49"/>
        <v>19.32</v>
      </c>
      <c r="AG45" s="15">
        <v>11</v>
      </c>
      <c r="AH45" s="32">
        <f t="shared" si="73"/>
        <v>8.32</v>
      </c>
      <c r="AI45" s="33">
        <f t="shared" si="74"/>
        <v>75.63636363636364</v>
      </c>
      <c r="AJ45" s="15"/>
      <c r="AK45" s="15"/>
      <c r="AL45" s="22">
        <f t="shared" si="22"/>
        <v>0</v>
      </c>
      <c r="AM45" s="12" t="e">
        <f t="shared" si="23"/>
        <v>#DIV/0!</v>
      </c>
      <c r="AN45" s="15"/>
      <c r="AO45" s="15"/>
      <c r="AP45" s="22">
        <f t="shared" si="24"/>
        <v>0</v>
      </c>
      <c r="AQ45" s="12" t="e">
        <f t="shared" si="25"/>
        <v>#DIV/0!</v>
      </c>
      <c r="AR45" s="15"/>
      <c r="AS45" s="15"/>
      <c r="AT45" s="22">
        <f t="shared" si="26"/>
        <v>0</v>
      </c>
      <c r="AU45" s="12" t="e">
        <f t="shared" si="27"/>
        <v>#DIV/0!</v>
      </c>
      <c r="AV45" s="37">
        <f t="shared" si="50"/>
        <v>0</v>
      </c>
      <c r="AW45" s="13">
        <f t="shared" si="51"/>
        <v>0</v>
      </c>
      <c r="AX45" s="15">
        <v>0</v>
      </c>
      <c r="AY45" s="32">
        <f t="shared" si="75"/>
        <v>0</v>
      </c>
      <c r="AZ45" s="33" t="e">
        <f t="shared" si="76"/>
        <v>#DIV/0!</v>
      </c>
      <c r="BA45" s="15">
        <v>14.49</v>
      </c>
      <c r="BB45" s="15">
        <v>14.49</v>
      </c>
      <c r="BC45" s="22">
        <f t="shared" si="61"/>
        <v>0</v>
      </c>
      <c r="BD45" s="12">
        <f t="shared" si="56"/>
        <v>0</v>
      </c>
      <c r="BE45" s="15">
        <v>26.52</v>
      </c>
      <c r="BF45" s="15">
        <v>26.52</v>
      </c>
      <c r="BG45" s="22">
        <f t="shared" si="68"/>
        <v>0</v>
      </c>
      <c r="BH45" s="12">
        <f t="shared" si="78"/>
        <v>0</v>
      </c>
      <c r="BI45" s="117">
        <v>35.299999999999997</v>
      </c>
      <c r="BJ45" s="117">
        <v>35.299999999999997</v>
      </c>
      <c r="BK45" s="22">
        <f t="shared" si="36"/>
        <v>0</v>
      </c>
      <c r="BL45" s="12">
        <f t="shared" si="46"/>
        <v>0</v>
      </c>
      <c r="BM45" s="37">
        <f t="shared" si="69"/>
        <v>76.31</v>
      </c>
      <c r="BN45" s="13">
        <f t="shared" si="70"/>
        <v>76.31</v>
      </c>
      <c r="BO45" s="15">
        <v>92.4</v>
      </c>
      <c r="BP45" s="32">
        <f t="shared" si="77"/>
        <v>-16.090000000000003</v>
      </c>
      <c r="BQ45" s="33">
        <f t="shared" si="3"/>
        <v>-17.413419913419915</v>
      </c>
      <c r="BR45" s="37">
        <f t="shared" si="71"/>
        <v>193.03</v>
      </c>
      <c r="BS45" s="13">
        <f t="shared" si="72"/>
        <v>182.06</v>
      </c>
      <c r="BT45" s="17">
        <f t="shared" si="43"/>
        <v>217.8</v>
      </c>
      <c r="BU45" s="32">
        <f t="shared" si="4"/>
        <v>-35.740000000000009</v>
      </c>
      <c r="BV45" s="33">
        <f t="shared" si="5"/>
        <v>-16.40955004591369</v>
      </c>
    </row>
    <row r="46" spans="1:74" ht="13.5" customHeight="1" thickBot="1" x14ac:dyDescent="0.25">
      <c r="A46" s="2" t="s">
        <v>134</v>
      </c>
      <c r="B46" s="15">
        <v>12.98</v>
      </c>
      <c r="C46" s="15">
        <v>13.5</v>
      </c>
      <c r="D46" s="100">
        <f t="shared" si="65"/>
        <v>0.51999999999999957</v>
      </c>
      <c r="E46" s="101">
        <f t="shared" si="1"/>
        <v>4.006163328197232</v>
      </c>
      <c r="F46" s="15">
        <v>10.18</v>
      </c>
      <c r="G46" s="15">
        <v>12.88</v>
      </c>
      <c r="H46" s="39">
        <f t="shared" si="6"/>
        <v>2.7000000000000011</v>
      </c>
      <c r="I46" s="101">
        <f t="shared" si="7"/>
        <v>26.522593320235764</v>
      </c>
      <c r="J46" s="15">
        <v>10.48</v>
      </c>
      <c r="K46" s="15">
        <v>1.1200000000000001</v>
      </c>
      <c r="L46" s="100">
        <f t="shared" si="8"/>
        <v>-9.36</v>
      </c>
      <c r="M46" s="101">
        <f t="shared" si="9"/>
        <v>-89.312977099236647</v>
      </c>
      <c r="N46" s="73">
        <f t="shared" si="66"/>
        <v>33.64</v>
      </c>
      <c r="O46" s="74">
        <f t="shared" si="67"/>
        <v>27.500000000000004</v>
      </c>
      <c r="P46" s="72">
        <v>67.400000000000006</v>
      </c>
      <c r="Q46" s="25">
        <f t="shared" si="45"/>
        <v>-39.900000000000006</v>
      </c>
      <c r="R46" s="26">
        <f t="shared" si="11"/>
        <v>-59.198813056379819</v>
      </c>
      <c r="S46" s="15">
        <v>7.98</v>
      </c>
      <c r="T46" s="15">
        <v>7.98</v>
      </c>
      <c r="U46" s="100">
        <f t="shared" si="12"/>
        <v>0</v>
      </c>
      <c r="V46" s="101">
        <f t="shared" si="13"/>
        <v>0</v>
      </c>
      <c r="W46" s="15"/>
      <c r="X46" s="15"/>
      <c r="Y46" s="27">
        <f t="shared" si="14"/>
        <v>0</v>
      </c>
      <c r="Z46" s="28" t="e">
        <f t="shared" si="15"/>
        <v>#DIV/0!</v>
      </c>
      <c r="AA46" s="15"/>
      <c r="AB46" s="15"/>
      <c r="AC46" s="22">
        <f t="shared" si="16"/>
        <v>0</v>
      </c>
      <c r="AD46" s="12" t="e">
        <f t="shared" si="17"/>
        <v>#DIV/0!</v>
      </c>
      <c r="AE46" s="37">
        <f t="shared" si="48"/>
        <v>7.98</v>
      </c>
      <c r="AF46" s="13">
        <f t="shared" si="49"/>
        <v>7.98</v>
      </c>
      <c r="AG46" s="15">
        <v>5.8</v>
      </c>
      <c r="AH46" s="32">
        <f t="shared" si="73"/>
        <v>2.1800000000000006</v>
      </c>
      <c r="AI46" s="33">
        <f t="shared" si="74"/>
        <v>37.586206896551744</v>
      </c>
      <c r="AJ46" s="15"/>
      <c r="AK46" s="15"/>
      <c r="AL46" s="22">
        <f t="shared" si="22"/>
        <v>0</v>
      </c>
      <c r="AM46" s="12" t="e">
        <f t="shared" si="23"/>
        <v>#DIV/0!</v>
      </c>
      <c r="AN46" s="15"/>
      <c r="AO46" s="15"/>
      <c r="AP46" s="22">
        <f>SUM(AO46-AN46)</f>
        <v>0</v>
      </c>
      <c r="AQ46" s="12" t="e">
        <f>(AO46/AN46-1)*100</f>
        <v>#DIV/0!</v>
      </c>
      <c r="AR46" s="15"/>
      <c r="AS46" s="15"/>
      <c r="AT46" s="22">
        <f t="shared" si="26"/>
        <v>0</v>
      </c>
      <c r="AU46" s="12" t="e">
        <f t="shared" si="27"/>
        <v>#DIV/0!</v>
      </c>
      <c r="AV46" s="37">
        <f t="shared" si="50"/>
        <v>0</v>
      </c>
      <c r="AW46" s="13">
        <f t="shared" si="51"/>
        <v>0</v>
      </c>
      <c r="AX46" s="15">
        <v>0</v>
      </c>
      <c r="AY46" s="32">
        <f t="shared" si="75"/>
        <v>0</v>
      </c>
      <c r="AZ46" s="33" t="e">
        <f t="shared" si="76"/>
        <v>#DIV/0!</v>
      </c>
      <c r="BA46" s="15">
        <v>5.45</v>
      </c>
      <c r="BB46" s="15">
        <v>5.45</v>
      </c>
      <c r="BC46" s="22">
        <f t="shared" si="61"/>
        <v>0</v>
      </c>
      <c r="BD46" s="12">
        <f t="shared" si="56"/>
        <v>0</v>
      </c>
      <c r="BE46" s="117">
        <v>12.57</v>
      </c>
      <c r="BF46" s="117">
        <v>12.57</v>
      </c>
      <c r="BG46" s="22">
        <f t="shared" si="68"/>
        <v>0</v>
      </c>
      <c r="BH46" s="12">
        <f t="shared" si="78"/>
        <v>0</v>
      </c>
      <c r="BI46" s="117">
        <v>16.600000000000001</v>
      </c>
      <c r="BJ46" s="117">
        <v>16.600000000000001</v>
      </c>
      <c r="BK46" s="22">
        <f t="shared" si="36"/>
        <v>0</v>
      </c>
      <c r="BL46" s="12">
        <f t="shared" si="46"/>
        <v>0</v>
      </c>
      <c r="BM46" s="37">
        <f t="shared" si="69"/>
        <v>34.620000000000005</v>
      </c>
      <c r="BN46" s="13">
        <f t="shared" si="70"/>
        <v>34.620000000000005</v>
      </c>
      <c r="BO46" s="15">
        <v>50</v>
      </c>
      <c r="BP46" s="32">
        <f t="shared" si="77"/>
        <v>-15.379999999999995</v>
      </c>
      <c r="BQ46" s="33">
        <f t="shared" si="3"/>
        <v>-30.759999999999987</v>
      </c>
      <c r="BR46" s="37">
        <f t="shared" si="71"/>
        <v>76.240000000000009</v>
      </c>
      <c r="BS46" s="13">
        <f t="shared" si="72"/>
        <v>70.100000000000009</v>
      </c>
      <c r="BT46" s="17">
        <f t="shared" si="43"/>
        <v>123.2</v>
      </c>
      <c r="BU46" s="32">
        <f t="shared" si="4"/>
        <v>-53.099999999999994</v>
      </c>
      <c r="BV46" s="33">
        <f t="shared" si="5"/>
        <v>-43.100649350649348</v>
      </c>
    </row>
    <row r="47" spans="1:74" ht="13.5" customHeight="1" thickBot="1" x14ac:dyDescent="0.25">
      <c r="A47" s="3" t="s">
        <v>135</v>
      </c>
      <c r="B47" s="15">
        <v>16.440000000000001</v>
      </c>
      <c r="C47" s="15">
        <v>16.21</v>
      </c>
      <c r="D47" s="100">
        <f t="shared" si="65"/>
        <v>-0.23000000000000043</v>
      </c>
      <c r="E47" s="101">
        <f t="shared" si="1"/>
        <v>-1.3990267639902743</v>
      </c>
      <c r="F47" s="15">
        <v>13.12</v>
      </c>
      <c r="G47" s="15">
        <v>15.11</v>
      </c>
      <c r="H47" s="100">
        <f t="shared" si="6"/>
        <v>1.9900000000000002</v>
      </c>
      <c r="I47" s="101">
        <f t="shared" si="7"/>
        <v>15.167682926829261</v>
      </c>
      <c r="J47" s="15">
        <v>14.19</v>
      </c>
      <c r="K47" s="15">
        <v>1.72</v>
      </c>
      <c r="L47" s="100">
        <f t="shared" si="8"/>
        <v>-12.469999999999999</v>
      </c>
      <c r="M47" s="101">
        <f t="shared" si="9"/>
        <v>-87.878787878787875</v>
      </c>
      <c r="N47" s="73">
        <f t="shared" si="66"/>
        <v>43.75</v>
      </c>
      <c r="O47" s="74">
        <f t="shared" si="67"/>
        <v>33.04</v>
      </c>
      <c r="P47" s="75">
        <v>60</v>
      </c>
      <c r="Q47" s="25">
        <f t="shared" si="45"/>
        <v>-26.96</v>
      </c>
      <c r="R47" s="26">
        <f t="shared" si="11"/>
        <v>-44.933333333333337</v>
      </c>
      <c r="S47" s="15">
        <v>10.62</v>
      </c>
      <c r="T47" s="15">
        <v>10.62</v>
      </c>
      <c r="U47" s="100">
        <f t="shared" si="12"/>
        <v>0</v>
      </c>
      <c r="V47" s="101">
        <f t="shared" si="13"/>
        <v>0</v>
      </c>
      <c r="W47" s="15"/>
      <c r="X47" s="15"/>
      <c r="Y47" s="27">
        <f t="shared" si="14"/>
        <v>0</v>
      </c>
      <c r="Z47" s="28" t="e">
        <f t="shared" si="15"/>
        <v>#DIV/0!</v>
      </c>
      <c r="AA47" s="15"/>
      <c r="AB47" s="15"/>
      <c r="AC47" s="22">
        <f t="shared" si="16"/>
        <v>0</v>
      </c>
      <c r="AD47" s="12" t="e">
        <f t="shared" si="17"/>
        <v>#DIV/0!</v>
      </c>
      <c r="AE47" s="37">
        <f t="shared" si="48"/>
        <v>10.62</v>
      </c>
      <c r="AF47" s="13">
        <f t="shared" si="49"/>
        <v>10.62</v>
      </c>
      <c r="AG47" s="15">
        <v>6.5</v>
      </c>
      <c r="AH47" s="32">
        <f t="shared" si="73"/>
        <v>4.1199999999999992</v>
      </c>
      <c r="AI47" s="33">
        <f t="shared" si="74"/>
        <v>63.384615384615373</v>
      </c>
      <c r="AJ47" s="15"/>
      <c r="AK47" s="15"/>
      <c r="AL47" s="22">
        <f t="shared" si="22"/>
        <v>0</v>
      </c>
      <c r="AM47" s="12" t="e">
        <f t="shared" si="23"/>
        <v>#DIV/0!</v>
      </c>
      <c r="AN47" s="15"/>
      <c r="AO47" s="15"/>
      <c r="AP47" s="22">
        <f t="shared" ref="AP47:AP62" si="79">SUM(AO47-AN47)</f>
        <v>0</v>
      </c>
      <c r="AQ47" s="12" t="e">
        <f t="shared" ref="AQ47:AQ48" si="80">(AO47/AN47-1)*100</f>
        <v>#DIV/0!</v>
      </c>
      <c r="AR47" s="15"/>
      <c r="AS47" s="15"/>
      <c r="AT47" s="22">
        <f t="shared" si="26"/>
        <v>0</v>
      </c>
      <c r="AU47" s="12" t="e">
        <f t="shared" si="27"/>
        <v>#DIV/0!</v>
      </c>
      <c r="AV47" s="37">
        <f t="shared" si="50"/>
        <v>0</v>
      </c>
      <c r="AW47" s="13">
        <f t="shared" si="51"/>
        <v>0</v>
      </c>
      <c r="AX47" s="15">
        <v>0</v>
      </c>
      <c r="AY47" s="32">
        <f t="shared" si="75"/>
        <v>0</v>
      </c>
      <c r="AZ47" s="33" t="e">
        <f t="shared" si="76"/>
        <v>#DIV/0!</v>
      </c>
      <c r="BA47" s="15">
        <v>6.53</v>
      </c>
      <c r="BB47" s="15">
        <v>6.53</v>
      </c>
      <c r="BC47" s="22">
        <f t="shared" si="61"/>
        <v>0</v>
      </c>
      <c r="BD47" s="12">
        <f t="shared" si="56"/>
        <v>0</v>
      </c>
      <c r="BE47" s="15">
        <v>14.69</v>
      </c>
      <c r="BF47" s="15">
        <v>14.69</v>
      </c>
      <c r="BG47" s="22">
        <f t="shared" si="68"/>
        <v>0</v>
      </c>
      <c r="BH47" s="12">
        <f t="shared" si="78"/>
        <v>0</v>
      </c>
      <c r="BI47" s="117">
        <v>18.84</v>
      </c>
      <c r="BJ47" s="117">
        <v>18.84</v>
      </c>
      <c r="BK47" s="22">
        <f t="shared" si="36"/>
        <v>0</v>
      </c>
      <c r="BL47" s="12">
        <f t="shared" si="46"/>
        <v>0</v>
      </c>
      <c r="BM47" s="37">
        <f t="shared" si="69"/>
        <v>40.06</v>
      </c>
      <c r="BN47" s="13">
        <f t="shared" si="70"/>
        <v>40.06</v>
      </c>
      <c r="BO47" s="15">
        <v>52.9</v>
      </c>
      <c r="BP47" s="32">
        <f t="shared" si="77"/>
        <v>-12.839999999999996</v>
      </c>
      <c r="BQ47" s="33">
        <f t="shared" si="3"/>
        <v>-24.272211720226831</v>
      </c>
      <c r="BR47" s="37">
        <f t="shared" si="71"/>
        <v>94.43</v>
      </c>
      <c r="BS47" s="13">
        <f t="shared" si="72"/>
        <v>83.72</v>
      </c>
      <c r="BT47" s="17">
        <f t="shared" si="43"/>
        <v>119.4</v>
      </c>
      <c r="BU47" s="32">
        <f t="shared" si="4"/>
        <v>-35.680000000000007</v>
      </c>
      <c r="BV47" s="33">
        <f t="shared" si="5"/>
        <v>-29.882747068676718</v>
      </c>
    </row>
    <row r="48" spans="1:74" ht="13.5" customHeight="1" thickBot="1" x14ac:dyDescent="0.25">
      <c r="A48" s="3" t="s">
        <v>87</v>
      </c>
      <c r="B48" s="15">
        <v>4.4400000000000004</v>
      </c>
      <c r="C48" s="15">
        <v>24.25</v>
      </c>
      <c r="D48" s="39">
        <f t="shared" si="65"/>
        <v>19.809999999999999</v>
      </c>
      <c r="E48" s="40">
        <f t="shared" si="1"/>
        <v>446.17117117117112</v>
      </c>
      <c r="F48" s="15">
        <v>6.15</v>
      </c>
      <c r="G48" s="15">
        <v>27.07</v>
      </c>
      <c r="H48" s="39">
        <f t="shared" si="6"/>
        <v>20.92</v>
      </c>
      <c r="I48" s="101">
        <f t="shared" si="7"/>
        <v>340.16260162601623</v>
      </c>
      <c r="J48" s="15">
        <v>24.69</v>
      </c>
      <c r="K48" s="15">
        <v>25.66</v>
      </c>
      <c r="L48" s="100">
        <f t="shared" si="8"/>
        <v>0.96999999999999886</v>
      </c>
      <c r="M48" s="101">
        <f t="shared" si="9"/>
        <v>3.9287160793843645</v>
      </c>
      <c r="N48" s="73">
        <f t="shared" si="66"/>
        <v>35.28</v>
      </c>
      <c r="O48" s="74">
        <f t="shared" si="67"/>
        <v>76.98</v>
      </c>
      <c r="P48" s="72">
        <v>119.6</v>
      </c>
      <c r="Q48" s="25">
        <f>SUM(O47-P47)</f>
        <v>-26.96</v>
      </c>
      <c r="R48" s="26">
        <f t="shared" si="11"/>
        <v>-35.635451505016711</v>
      </c>
      <c r="S48" s="15">
        <v>11.45</v>
      </c>
      <c r="T48" s="15">
        <v>11.45</v>
      </c>
      <c r="U48" s="100">
        <f t="shared" si="12"/>
        <v>0</v>
      </c>
      <c r="V48" s="101">
        <f t="shared" si="13"/>
        <v>0</v>
      </c>
      <c r="W48" s="15"/>
      <c r="X48" s="15"/>
      <c r="Y48" s="27">
        <f t="shared" si="14"/>
        <v>0</v>
      </c>
      <c r="Z48" s="28" t="e">
        <f t="shared" si="15"/>
        <v>#DIV/0!</v>
      </c>
      <c r="AA48" s="15"/>
      <c r="AB48" s="15"/>
      <c r="AC48" s="22">
        <f t="shared" si="16"/>
        <v>0</v>
      </c>
      <c r="AD48" s="12" t="e">
        <f t="shared" si="17"/>
        <v>#DIV/0!</v>
      </c>
      <c r="AE48" s="37">
        <f t="shared" si="48"/>
        <v>11.45</v>
      </c>
      <c r="AF48" s="13">
        <f t="shared" si="49"/>
        <v>11.45</v>
      </c>
      <c r="AG48" s="15">
        <v>11.5</v>
      </c>
      <c r="AH48" s="32">
        <f t="shared" si="73"/>
        <v>-5.0000000000000711E-2</v>
      </c>
      <c r="AI48" s="33">
        <f t="shared" si="74"/>
        <v>-0.43478260869566077</v>
      </c>
      <c r="AJ48" s="15"/>
      <c r="AK48" s="15"/>
      <c r="AL48" s="22">
        <f t="shared" si="22"/>
        <v>0</v>
      </c>
      <c r="AM48" s="12" t="e">
        <f t="shared" si="23"/>
        <v>#DIV/0!</v>
      </c>
      <c r="AN48" s="15"/>
      <c r="AO48" s="15"/>
      <c r="AP48" s="22">
        <f t="shared" si="79"/>
        <v>0</v>
      </c>
      <c r="AQ48" s="12" t="e">
        <f t="shared" si="80"/>
        <v>#DIV/0!</v>
      </c>
      <c r="AR48" s="15"/>
      <c r="AS48" s="15"/>
      <c r="AT48" s="22">
        <f t="shared" si="26"/>
        <v>0</v>
      </c>
      <c r="AU48" s="12" t="e">
        <f t="shared" si="27"/>
        <v>#DIV/0!</v>
      </c>
      <c r="AV48" s="37">
        <f t="shared" si="50"/>
        <v>0</v>
      </c>
      <c r="AW48" s="13">
        <f t="shared" si="51"/>
        <v>0</v>
      </c>
      <c r="AX48" s="15">
        <v>0</v>
      </c>
      <c r="AY48" s="32">
        <f t="shared" si="75"/>
        <v>0</v>
      </c>
      <c r="AZ48" s="33" t="e">
        <f t="shared" si="76"/>
        <v>#DIV/0!</v>
      </c>
      <c r="BA48" s="15">
        <v>16.18</v>
      </c>
      <c r="BB48" s="15">
        <v>16.18</v>
      </c>
      <c r="BC48" s="22">
        <f t="shared" si="61"/>
        <v>0</v>
      </c>
      <c r="BD48" s="12">
        <f t="shared" si="56"/>
        <v>0</v>
      </c>
      <c r="BE48" s="15">
        <v>29.92</v>
      </c>
      <c r="BF48" s="15">
        <v>29.92</v>
      </c>
      <c r="BG48" s="22">
        <f t="shared" si="68"/>
        <v>0</v>
      </c>
      <c r="BH48" s="12">
        <f t="shared" si="78"/>
        <v>0</v>
      </c>
      <c r="BI48" s="15">
        <v>36.9</v>
      </c>
      <c r="BJ48" s="15">
        <v>36.9</v>
      </c>
      <c r="BK48" s="22">
        <f t="shared" si="36"/>
        <v>0</v>
      </c>
      <c r="BL48" s="12">
        <f t="shared" si="46"/>
        <v>0</v>
      </c>
      <c r="BM48" s="37">
        <f t="shared" si="69"/>
        <v>83</v>
      </c>
      <c r="BN48" s="13">
        <f t="shared" si="70"/>
        <v>83</v>
      </c>
      <c r="BO48" s="15">
        <v>96.6</v>
      </c>
      <c r="BP48" s="32">
        <f t="shared" si="77"/>
        <v>-13.599999999999994</v>
      </c>
      <c r="BQ48" s="33">
        <f t="shared" si="3"/>
        <v>-14.078674948240156</v>
      </c>
      <c r="BR48" s="37">
        <f t="shared" si="71"/>
        <v>129.73000000000002</v>
      </c>
      <c r="BS48" s="13">
        <f t="shared" si="72"/>
        <v>171.43</v>
      </c>
      <c r="BT48" s="17">
        <f t="shared" si="43"/>
        <v>227.7</v>
      </c>
      <c r="BU48" s="32">
        <f t="shared" si="4"/>
        <v>-56.269999999999982</v>
      </c>
      <c r="BV48" s="33">
        <f t="shared" si="5"/>
        <v>-24.712340799297316</v>
      </c>
    </row>
    <row r="49" spans="1:74" ht="13.5" hidden="1" customHeight="1" thickBot="1" x14ac:dyDescent="0.25">
      <c r="A49" s="2"/>
      <c r="B49" s="15"/>
      <c r="C49" s="15"/>
      <c r="D49" s="100">
        <f t="shared" si="65"/>
        <v>0</v>
      </c>
      <c r="E49" s="101" t="e">
        <f t="shared" si="1"/>
        <v>#DIV/0!</v>
      </c>
      <c r="F49" s="15"/>
      <c r="G49" s="15"/>
      <c r="H49" s="100">
        <f t="shared" si="6"/>
        <v>0</v>
      </c>
      <c r="I49" s="101" t="e">
        <f t="shared" si="7"/>
        <v>#DIV/0!</v>
      </c>
      <c r="J49" s="15"/>
      <c r="K49" s="15"/>
      <c r="L49" s="100">
        <f t="shared" si="8"/>
        <v>0</v>
      </c>
      <c r="M49" s="101" t="e">
        <f t="shared" si="9"/>
        <v>#DIV/0!</v>
      </c>
      <c r="N49" s="73">
        <f t="shared" si="66"/>
        <v>0</v>
      </c>
      <c r="O49" s="74">
        <f t="shared" si="67"/>
        <v>0</v>
      </c>
      <c r="P49" s="75">
        <v>-4880</v>
      </c>
      <c r="Q49" s="25">
        <f t="shared" si="45"/>
        <v>4880</v>
      </c>
      <c r="R49" s="26">
        <f t="shared" si="11"/>
        <v>-100</v>
      </c>
      <c r="S49" s="15"/>
      <c r="T49" s="15"/>
      <c r="U49" s="100">
        <f t="shared" si="12"/>
        <v>0</v>
      </c>
      <c r="V49" s="101" t="e">
        <f t="shared" si="13"/>
        <v>#DIV/0!</v>
      </c>
      <c r="W49" s="15"/>
      <c r="X49" s="15"/>
      <c r="Y49" s="27">
        <f t="shared" si="14"/>
        <v>0</v>
      </c>
      <c r="Z49" s="28" t="e">
        <f t="shared" si="15"/>
        <v>#DIV/0!</v>
      </c>
      <c r="AA49" s="15"/>
      <c r="AB49" s="15"/>
      <c r="AC49" s="22">
        <f t="shared" si="16"/>
        <v>0</v>
      </c>
      <c r="AD49" s="12" t="e">
        <f t="shared" si="17"/>
        <v>#DIV/0!</v>
      </c>
      <c r="AE49" s="37">
        <f t="shared" si="48"/>
        <v>0</v>
      </c>
      <c r="AF49" s="13">
        <f t="shared" si="49"/>
        <v>0</v>
      </c>
      <c r="AG49" s="15">
        <v>200</v>
      </c>
      <c r="AH49" s="32">
        <f t="shared" si="73"/>
        <v>-200</v>
      </c>
      <c r="AI49" s="33">
        <f t="shared" si="74"/>
        <v>-100</v>
      </c>
      <c r="AJ49" s="15"/>
      <c r="AK49" s="15"/>
      <c r="AL49" s="22">
        <f t="shared" si="22"/>
        <v>0</v>
      </c>
      <c r="AM49" s="12">
        <v>100</v>
      </c>
      <c r="AN49" s="15"/>
      <c r="AO49" s="15"/>
      <c r="AP49" s="22">
        <f t="shared" si="79"/>
        <v>0</v>
      </c>
      <c r="AQ49" s="12">
        <v>100</v>
      </c>
      <c r="AR49" s="15"/>
      <c r="AS49" s="15"/>
      <c r="AT49" s="22">
        <f t="shared" si="26"/>
        <v>0</v>
      </c>
      <c r="AU49" s="12" t="e">
        <f t="shared" si="27"/>
        <v>#DIV/0!</v>
      </c>
      <c r="AV49" s="37">
        <f t="shared" si="50"/>
        <v>0</v>
      </c>
      <c r="AW49" s="13">
        <f t="shared" si="51"/>
        <v>0</v>
      </c>
      <c r="AX49" s="15">
        <v>1.76</v>
      </c>
      <c r="AY49" s="32">
        <f t="shared" si="75"/>
        <v>-1.76</v>
      </c>
      <c r="AZ49" s="33">
        <f t="shared" si="76"/>
        <v>-100</v>
      </c>
      <c r="BA49" s="15"/>
      <c r="BB49" s="15"/>
      <c r="BC49" s="22">
        <f t="shared" si="61"/>
        <v>0</v>
      </c>
      <c r="BD49" s="12" t="e">
        <f t="shared" si="56"/>
        <v>#DIV/0!</v>
      </c>
      <c r="BE49" s="15"/>
      <c r="BF49" s="15"/>
      <c r="BG49" s="22">
        <f t="shared" si="68"/>
        <v>0</v>
      </c>
      <c r="BH49" s="12" t="e">
        <f t="shared" si="78"/>
        <v>#DIV/0!</v>
      </c>
      <c r="BI49" s="15"/>
      <c r="BJ49" s="15"/>
      <c r="BK49" s="22">
        <f t="shared" si="36"/>
        <v>0</v>
      </c>
      <c r="BL49" s="12" t="e">
        <f t="shared" si="46"/>
        <v>#DIV/0!</v>
      </c>
      <c r="BM49" s="37">
        <f t="shared" si="69"/>
        <v>0</v>
      </c>
      <c r="BN49" s="13">
        <f t="shared" si="70"/>
        <v>0</v>
      </c>
      <c r="BO49" s="15">
        <v>2.94</v>
      </c>
      <c r="BP49" s="32">
        <f t="shared" si="77"/>
        <v>-2.94</v>
      </c>
      <c r="BQ49" s="33">
        <f t="shared" si="3"/>
        <v>-100</v>
      </c>
      <c r="BR49" s="37">
        <f t="shared" si="71"/>
        <v>0</v>
      </c>
      <c r="BS49" s="13">
        <f t="shared" si="72"/>
        <v>0</v>
      </c>
      <c r="BT49" s="17">
        <f t="shared" si="43"/>
        <v>-4675.3</v>
      </c>
      <c r="BU49" s="32">
        <f t="shared" si="4"/>
        <v>4675.3</v>
      </c>
      <c r="BV49" s="33">
        <f t="shared" si="5"/>
        <v>-100</v>
      </c>
    </row>
    <row r="50" spans="1:74" ht="13.5" hidden="1" customHeight="1" x14ac:dyDescent="0.2">
      <c r="A50" s="2"/>
      <c r="B50" s="15"/>
      <c r="C50" s="15"/>
      <c r="D50" s="100">
        <f t="shared" si="65"/>
        <v>0</v>
      </c>
      <c r="E50" s="101" t="e">
        <f t="shared" si="1"/>
        <v>#DIV/0!</v>
      </c>
      <c r="F50" s="15"/>
      <c r="G50" s="15"/>
      <c r="H50" s="100">
        <f t="shared" si="6"/>
        <v>0</v>
      </c>
      <c r="I50" s="101" t="e">
        <f t="shared" si="7"/>
        <v>#DIV/0!</v>
      </c>
      <c r="J50" s="15"/>
      <c r="K50" s="15"/>
      <c r="L50" s="100">
        <f t="shared" si="8"/>
        <v>0</v>
      </c>
      <c r="M50" s="101" t="e">
        <f t="shared" si="9"/>
        <v>#DIV/0!</v>
      </c>
      <c r="N50" s="73">
        <f t="shared" si="66"/>
        <v>0</v>
      </c>
      <c r="O50" s="74">
        <f t="shared" si="67"/>
        <v>0</v>
      </c>
      <c r="P50" s="72">
        <v>-5050</v>
      </c>
      <c r="Q50" s="25">
        <f t="shared" si="45"/>
        <v>5050</v>
      </c>
      <c r="R50" s="26">
        <f t="shared" si="11"/>
        <v>-100</v>
      </c>
      <c r="S50" s="15"/>
      <c r="T50" s="15"/>
      <c r="U50" s="100">
        <f t="shared" si="12"/>
        <v>0</v>
      </c>
      <c r="V50" s="101" t="e">
        <f t="shared" si="13"/>
        <v>#DIV/0!</v>
      </c>
      <c r="W50" s="15"/>
      <c r="X50" s="15"/>
      <c r="Y50" s="27">
        <f t="shared" si="14"/>
        <v>0</v>
      </c>
      <c r="Z50" s="28" t="e">
        <f t="shared" si="15"/>
        <v>#DIV/0!</v>
      </c>
      <c r="AA50" s="15"/>
      <c r="AB50" s="15"/>
      <c r="AC50" s="22">
        <f t="shared" si="16"/>
        <v>0</v>
      </c>
      <c r="AD50" s="12" t="e">
        <f t="shared" si="17"/>
        <v>#DIV/0!</v>
      </c>
      <c r="AE50" s="37">
        <f t="shared" si="48"/>
        <v>0</v>
      </c>
      <c r="AF50" s="13">
        <f t="shared" si="49"/>
        <v>0</v>
      </c>
      <c r="AG50" s="15">
        <v>390</v>
      </c>
      <c r="AH50" s="32">
        <f t="shared" si="73"/>
        <v>-390</v>
      </c>
      <c r="AI50" s="33">
        <f t="shared" si="74"/>
        <v>-100</v>
      </c>
      <c r="AJ50" s="15"/>
      <c r="AK50" s="15"/>
      <c r="AL50" s="22">
        <f t="shared" si="22"/>
        <v>0</v>
      </c>
      <c r="AM50" s="12" t="e">
        <f t="shared" ref="AM50:AM62" si="81">(AK50/AJ50-1)*100</f>
        <v>#DIV/0!</v>
      </c>
      <c r="AN50" s="15"/>
      <c r="AO50" s="15"/>
      <c r="AP50" s="22">
        <f t="shared" si="79"/>
        <v>0</v>
      </c>
      <c r="AQ50" s="12" t="e">
        <f t="shared" ref="AQ50:AQ62" si="82">(AO50/AN50-1)*100</f>
        <v>#DIV/0!</v>
      </c>
      <c r="AR50" s="15"/>
      <c r="AS50" s="15"/>
      <c r="AT50" s="22">
        <f t="shared" si="26"/>
        <v>0</v>
      </c>
      <c r="AU50" s="12" t="e">
        <f t="shared" si="27"/>
        <v>#DIV/0!</v>
      </c>
      <c r="AV50" s="37">
        <f t="shared" si="50"/>
        <v>0</v>
      </c>
      <c r="AW50" s="13">
        <f t="shared" si="51"/>
        <v>0</v>
      </c>
      <c r="AX50" s="15">
        <v>2.06</v>
      </c>
      <c r="AY50" s="32">
        <f t="shared" si="75"/>
        <v>-2.06</v>
      </c>
      <c r="AZ50" s="33">
        <f t="shared" si="76"/>
        <v>-100</v>
      </c>
      <c r="BA50" s="15"/>
      <c r="BB50" s="15"/>
      <c r="BC50" s="22">
        <f t="shared" si="61"/>
        <v>0</v>
      </c>
      <c r="BD50" s="12" t="e">
        <f t="shared" si="56"/>
        <v>#DIV/0!</v>
      </c>
      <c r="BE50" s="15"/>
      <c r="BF50" s="15"/>
      <c r="BG50" s="22">
        <f t="shared" si="68"/>
        <v>0</v>
      </c>
      <c r="BH50" s="12" t="e">
        <f t="shared" si="78"/>
        <v>#DIV/0!</v>
      </c>
      <c r="BI50" s="15"/>
      <c r="BJ50" s="15"/>
      <c r="BK50" s="22">
        <f t="shared" si="36"/>
        <v>0</v>
      </c>
      <c r="BL50" s="12" t="e">
        <f t="shared" si="46"/>
        <v>#DIV/0!</v>
      </c>
      <c r="BM50" s="37">
        <f t="shared" si="69"/>
        <v>0</v>
      </c>
      <c r="BN50" s="13">
        <f t="shared" si="70"/>
        <v>0</v>
      </c>
      <c r="BO50" s="15">
        <v>3.92</v>
      </c>
      <c r="BP50" s="32">
        <f t="shared" si="77"/>
        <v>-3.92</v>
      </c>
      <c r="BQ50" s="33">
        <f t="shared" si="3"/>
        <v>-100</v>
      </c>
      <c r="BR50" s="37">
        <f t="shared" si="71"/>
        <v>0</v>
      </c>
      <c r="BS50" s="13">
        <f t="shared" si="72"/>
        <v>0</v>
      </c>
      <c r="BT50" s="17">
        <f t="shared" si="43"/>
        <v>-4654.0199999999995</v>
      </c>
      <c r="BU50" s="32">
        <f t="shared" si="4"/>
        <v>4654.0199999999995</v>
      </c>
      <c r="BV50" s="33">
        <f t="shared" si="5"/>
        <v>-100</v>
      </c>
    </row>
    <row r="51" spans="1:74" ht="13.5" hidden="1" customHeight="1" thickBot="1" x14ac:dyDescent="0.25">
      <c r="A51" s="3"/>
      <c r="B51" s="15"/>
      <c r="C51" s="15"/>
      <c r="D51" s="100">
        <f t="shared" si="65"/>
        <v>0</v>
      </c>
      <c r="E51" s="101" t="e">
        <f t="shared" si="1"/>
        <v>#DIV/0!</v>
      </c>
      <c r="F51" s="15"/>
      <c r="G51" s="15"/>
      <c r="H51" s="100">
        <f t="shared" si="6"/>
        <v>0</v>
      </c>
      <c r="I51" s="101" t="e">
        <f t="shared" si="7"/>
        <v>#DIV/0!</v>
      </c>
      <c r="J51" s="15"/>
      <c r="K51" s="15"/>
      <c r="L51" s="100">
        <f t="shared" si="8"/>
        <v>0</v>
      </c>
      <c r="M51" s="101" t="e">
        <f t="shared" si="9"/>
        <v>#DIV/0!</v>
      </c>
      <c r="N51" s="73">
        <f t="shared" si="66"/>
        <v>0</v>
      </c>
      <c r="O51" s="74">
        <f t="shared" si="67"/>
        <v>0</v>
      </c>
      <c r="P51" s="75">
        <v>-5220</v>
      </c>
      <c r="Q51" s="25">
        <f t="shared" si="45"/>
        <v>5220</v>
      </c>
      <c r="R51" s="26">
        <f t="shared" si="11"/>
        <v>-100</v>
      </c>
      <c r="S51" s="15"/>
      <c r="T51" s="15"/>
      <c r="U51" s="100">
        <f t="shared" si="12"/>
        <v>0</v>
      </c>
      <c r="V51" s="101" t="e">
        <f t="shared" si="13"/>
        <v>#DIV/0!</v>
      </c>
      <c r="W51" s="15"/>
      <c r="X51" s="15"/>
      <c r="Y51" s="27">
        <f t="shared" si="14"/>
        <v>0</v>
      </c>
      <c r="Z51" s="28" t="e">
        <f t="shared" si="15"/>
        <v>#DIV/0!</v>
      </c>
      <c r="AA51" s="15"/>
      <c r="AB51" s="15"/>
      <c r="AC51" s="22">
        <f t="shared" si="16"/>
        <v>0</v>
      </c>
      <c r="AD51" s="12" t="e">
        <f t="shared" si="17"/>
        <v>#DIV/0!</v>
      </c>
      <c r="AE51" s="37">
        <f t="shared" si="48"/>
        <v>0</v>
      </c>
      <c r="AF51" s="13">
        <f t="shared" si="49"/>
        <v>0</v>
      </c>
      <c r="AG51" s="15">
        <v>60</v>
      </c>
      <c r="AH51" s="32">
        <f t="shared" si="73"/>
        <v>-60</v>
      </c>
      <c r="AI51" s="33">
        <f t="shared" si="74"/>
        <v>-100</v>
      </c>
      <c r="AJ51" s="15"/>
      <c r="AK51" s="15"/>
      <c r="AL51" s="22">
        <f t="shared" si="22"/>
        <v>0</v>
      </c>
      <c r="AM51" s="12" t="e">
        <f t="shared" si="81"/>
        <v>#DIV/0!</v>
      </c>
      <c r="AN51" s="15"/>
      <c r="AO51" s="15"/>
      <c r="AP51" s="22">
        <f t="shared" si="79"/>
        <v>0</v>
      </c>
      <c r="AQ51" s="12" t="e">
        <f t="shared" si="82"/>
        <v>#DIV/0!</v>
      </c>
      <c r="AR51" s="15"/>
      <c r="AS51" s="15"/>
      <c r="AT51" s="22">
        <f t="shared" si="26"/>
        <v>0</v>
      </c>
      <c r="AU51" s="12" t="e">
        <f t="shared" si="27"/>
        <v>#DIV/0!</v>
      </c>
      <c r="AV51" s="37">
        <f t="shared" si="50"/>
        <v>0</v>
      </c>
      <c r="AW51" s="13">
        <f t="shared" si="51"/>
        <v>0</v>
      </c>
      <c r="AX51" s="15">
        <v>2.5499999999999998</v>
      </c>
      <c r="AY51" s="32">
        <f t="shared" si="75"/>
        <v>-2.5499999999999998</v>
      </c>
      <c r="AZ51" s="33">
        <f t="shared" si="76"/>
        <v>-100</v>
      </c>
      <c r="BA51" s="15"/>
      <c r="BB51" s="15"/>
      <c r="BC51" s="22">
        <f t="shared" si="61"/>
        <v>0</v>
      </c>
      <c r="BD51" s="12" t="e">
        <f t="shared" si="56"/>
        <v>#DIV/0!</v>
      </c>
      <c r="BE51" s="15"/>
      <c r="BF51" s="15"/>
      <c r="BG51" s="22">
        <f t="shared" si="68"/>
        <v>0</v>
      </c>
      <c r="BH51" s="12" t="e">
        <f t="shared" si="78"/>
        <v>#DIV/0!</v>
      </c>
      <c r="BI51" s="15"/>
      <c r="BJ51" s="15"/>
      <c r="BK51" s="22">
        <f t="shared" si="36"/>
        <v>0</v>
      </c>
      <c r="BL51" s="12" t="e">
        <f t="shared" si="46"/>
        <v>#DIV/0!</v>
      </c>
      <c r="BM51" s="37">
        <f t="shared" si="69"/>
        <v>0</v>
      </c>
      <c r="BN51" s="13">
        <f t="shared" si="70"/>
        <v>0</v>
      </c>
      <c r="BO51" s="15">
        <v>2.94</v>
      </c>
      <c r="BP51" s="32">
        <f t="shared" si="77"/>
        <v>-2.94</v>
      </c>
      <c r="BQ51" s="33">
        <f t="shared" si="3"/>
        <v>-100</v>
      </c>
      <c r="BR51" s="37">
        <f t="shared" si="71"/>
        <v>0</v>
      </c>
      <c r="BS51" s="13">
        <f t="shared" si="72"/>
        <v>0</v>
      </c>
      <c r="BT51" s="17">
        <f t="shared" si="43"/>
        <v>-5154.51</v>
      </c>
      <c r="BU51" s="32">
        <f t="shared" si="4"/>
        <v>5154.51</v>
      </c>
      <c r="BV51" s="33">
        <f t="shared" si="5"/>
        <v>-100</v>
      </c>
    </row>
    <row r="52" spans="1:74" ht="13.5" hidden="1" customHeight="1" x14ac:dyDescent="0.2">
      <c r="A52" s="2"/>
      <c r="B52" s="15"/>
      <c r="C52" s="15"/>
      <c r="D52" s="100">
        <f t="shared" si="65"/>
        <v>0</v>
      </c>
      <c r="E52" s="101" t="e">
        <f t="shared" si="1"/>
        <v>#DIV/0!</v>
      </c>
      <c r="F52" s="15"/>
      <c r="G52" s="15"/>
      <c r="H52" s="100">
        <f t="shared" si="6"/>
        <v>0</v>
      </c>
      <c r="I52" s="101" t="e">
        <f t="shared" si="7"/>
        <v>#DIV/0!</v>
      </c>
      <c r="J52" s="15"/>
      <c r="K52" s="15"/>
      <c r="L52" s="100">
        <f t="shared" si="8"/>
        <v>0</v>
      </c>
      <c r="M52" s="101" t="e">
        <f t="shared" si="9"/>
        <v>#DIV/0!</v>
      </c>
      <c r="N52" s="73">
        <f t="shared" si="66"/>
        <v>0</v>
      </c>
      <c r="O52" s="74">
        <f t="shared" si="67"/>
        <v>0</v>
      </c>
      <c r="P52" s="72">
        <v>-5390</v>
      </c>
      <c r="Q52" s="25">
        <f t="shared" si="45"/>
        <v>5390</v>
      </c>
      <c r="R52" s="26">
        <f t="shared" si="11"/>
        <v>-100</v>
      </c>
      <c r="S52" s="15"/>
      <c r="T52" s="15"/>
      <c r="U52" s="100">
        <f t="shared" si="12"/>
        <v>0</v>
      </c>
      <c r="V52" s="101" t="e">
        <f t="shared" si="13"/>
        <v>#DIV/0!</v>
      </c>
      <c r="W52" s="15"/>
      <c r="X52" s="15"/>
      <c r="Y52" s="27">
        <f t="shared" si="14"/>
        <v>0</v>
      </c>
      <c r="Z52" s="28" t="e">
        <f t="shared" si="15"/>
        <v>#DIV/0!</v>
      </c>
      <c r="AA52" s="15"/>
      <c r="AB52" s="15"/>
      <c r="AC52" s="22">
        <f t="shared" si="16"/>
        <v>0</v>
      </c>
      <c r="AD52" s="12" t="e">
        <f t="shared" si="17"/>
        <v>#DIV/0!</v>
      </c>
      <c r="AE52" s="37">
        <f t="shared" si="48"/>
        <v>0</v>
      </c>
      <c r="AF52" s="13">
        <f t="shared" si="49"/>
        <v>0</v>
      </c>
      <c r="AG52" s="15">
        <v>250</v>
      </c>
      <c r="AH52" s="32">
        <f t="shared" si="73"/>
        <v>-250</v>
      </c>
      <c r="AI52" s="33">
        <f t="shared" si="74"/>
        <v>-100</v>
      </c>
      <c r="AJ52" s="15"/>
      <c r="AK52" s="15"/>
      <c r="AL52" s="22">
        <f t="shared" si="22"/>
        <v>0</v>
      </c>
      <c r="AM52" s="12" t="e">
        <f t="shared" si="81"/>
        <v>#DIV/0!</v>
      </c>
      <c r="AN52" s="15"/>
      <c r="AO52" s="15"/>
      <c r="AP52" s="22">
        <f t="shared" si="79"/>
        <v>0</v>
      </c>
      <c r="AQ52" s="12" t="e">
        <f t="shared" si="82"/>
        <v>#DIV/0!</v>
      </c>
      <c r="AR52" s="15"/>
      <c r="AS52" s="15"/>
      <c r="AT52" s="22">
        <f t="shared" si="26"/>
        <v>0</v>
      </c>
      <c r="AU52" s="12" t="e">
        <f t="shared" si="27"/>
        <v>#DIV/0!</v>
      </c>
      <c r="AV52" s="37">
        <f t="shared" si="50"/>
        <v>0</v>
      </c>
      <c r="AW52" s="13">
        <f t="shared" si="51"/>
        <v>0</v>
      </c>
      <c r="AX52" s="15">
        <v>7.55</v>
      </c>
      <c r="AY52" s="32">
        <f t="shared" si="75"/>
        <v>-7.55</v>
      </c>
      <c r="AZ52" s="33">
        <f t="shared" si="76"/>
        <v>-100</v>
      </c>
      <c r="BA52" s="15"/>
      <c r="BB52" s="15"/>
      <c r="BC52" s="22">
        <f t="shared" si="61"/>
        <v>0</v>
      </c>
      <c r="BD52" s="12" t="e">
        <f t="shared" si="56"/>
        <v>#DIV/0!</v>
      </c>
      <c r="BE52" s="15"/>
      <c r="BF52" s="15"/>
      <c r="BG52" s="22">
        <f t="shared" si="68"/>
        <v>0</v>
      </c>
      <c r="BH52" s="12" t="e">
        <f t="shared" si="78"/>
        <v>#DIV/0!</v>
      </c>
      <c r="BI52" s="15"/>
      <c r="BJ52" s="15"/>
      <c r="BK52" s="22">
        <f t="shared" si="36"/>
        <v>0</v>
      </c>
      <c r="BL52" s="12" t="e">
        <f t="shared" si="46"/>
        <v>#DIV/0!</v>
      </c>
      <c r="BM52" s="37">
        <f t="shared" si="69"/>
        <v>0</v>
      </c>
      <c r="BN52" s="13">
        <f t="shared" si="70"/>
        <v>0</v>
      </c>
      <c r="BO52" s="15">
        <v>6.86</v>
      </c>
      <c r="BP52" s="32">
        <f t="shared" si="77"/>
        <v>-6.86</v>
      </c>
      <c r="BQ52" s="33">
        <f t="shared" si="3"/>
        <v>-100</v>
      </c>
      <c r="BR52" s="37">
        <f t="shared" si="71"/>
        <v>0</v>
      </c>
      <c r="BS52" s="13">
        <f t="shared" si="72"/>
        <v>0</v>
      </c>
      <c r="BT52" s="17">
        <f t="shared" si="43"/>
        <v>-5125.59</v>
      </c>
      <c r="BU52" s="32">
        <f t="shared" si="4"/>
        <v>5125.59</v>
      </c>
      <c r="BV52" s="33">
        <f t="shared" si="5"/>
        <v>-100</v>
      </c>
    </row>
    <row r="53" spans="1:74" ht="13.5" hidden="1" customHeight="1" thickBot="1" x14ac:dyDescent="0.25">
      <c r="A53" s="2"/>
      <c r="B53" s="15"/>
      <c r="C53" s="15"/>
      <c r="D53" s="100">
        <f t="shared" si="65"/>
        <v>0</v>
      </c>
      <c r="E53" s="101" t="e">
        <f t="shared" si="1"/>
        <v>#DIV/0!</v>
      </c>
      <c r="F53" s="15"/>
      <c r="G53" s="15"/>
      <c r="H53" s="100">
        <f t="shared" si="6"/>
        <v>0</v>
      </c>
      <c r="I53" s="101" t="e">
        <f t="shared" si="7"/>
        <v>#DIV/0!</v>
      </c>
      <c r="J53" s="15"/>
      <c r="K53" s="15"/>
      <c r="L53" s="100">
        <f t="shared" si="8"/>
        <v>0</v>
      </c>
      <c r="M53" s="101" t="e">
        <f t="shared" si="9"/>
        <v>#DIV/0!</v>
      </c>
      <c r="N53" s="73">
        <f t="shared" si="66"/>
        <v>0</v>
      </c>
      <c r="O53" s="74">
        <f t="shared" si="67"/>
        <v>0</v>
      </c>
      <c r="P53" s="75">
        <v>-5560</v>
      </c>
      <c r="Q53" s="25">
        <f t="shared" si="45"/>
        <v>5560</v>
      </c>
      <c r="R53" s="26">
        <f t="shared" si="11"/>
        <v>-100</v>
      </c>
      <c r="S53" s="15"/>
      <c r="T53" s="15"/>
      <c r="U53" s="100">
        <f t="shared" si="12"/>
        <v>0</v>
      </c>
      <c r="V53" s="101" t="e">
        <f t="shared" si="13"/>
        <v>#DIV/0!</v>
      </c>
      <c r="W53" s="15"/>
      <c r="X53" s="15"/>
      <c r="Y53" s="27">
        <f t="shared" si="14"/>
        <v>0</v>
      </c>
      <c r="Z53" s="28" t="e">
        <f t="shared" si="15"/>
        <v>#DIV/0!</v>
      </c>
      <c r="AA53" s="15"/>
      <c r="AB53" s="15"/>
      <c r="AC53" s="22">
        <f t="shared" si="16"/>
        <v>0</v>
      </c>
      <c r="AD53" s="12" t="e">
        <f t="shared" si="17"/>
        <v>#DIV/0!</v>
      </c>
      <c r="AE53" s="37">
        <f t="shared" si="48"/>
        <v>0</v>
      </c>
      <c r="AF53" s="13">
        <f t="shared" si="49"/>
        <v>0</v>
      </c>
      <c r="AG53" s="15">
        <v>250</v>
      </c>
      <c r="AH53" s="32">
        <f t="shared" si="73"/>
        <v>-250</v>
      </c>
      <c r="AI53" s="33">
        <f t="shared" si="74"/>
        <v>-100</v>
      </c>
      <c r="AJ53" s="15"/>
      <c r="AK53" s="15"/>
      <c r="AL53" s="22">
        <f t="shared" si="22"/>
        <v>0</v>
      </c>
      <c r="AM53" s="12" t="e">
        <f t="shared" si="81"/>
        <v>#DIV/0!</v>
      </c>
      <c r="AN53" s="15"/>
      <c r="AO53" s="15"/>
      <c r="AP53" s="22">
        <f t="shared" si="79"/>
        <v>0</v>
      </c>
      <c r="AQ53" s="12" t="e">
        <f t="shared" si="82"/>
        <v>#DIV/0!</v>
      </c>
      <c r="AR53" s="15"/>
      <c r="AS53" s="15"/>
      <c r="AT53" s="22">
        <f t="shared" si="26"/>
        <v>0</v>
      </c>
      <c r="AU53" s="12" t="e">
        <f t="shared" si="27"/>
        <v>#DIV/0!</v>
      </c>
      <c r="AV53" s="37">
        <f t="shared" si="50"/>
        <v>0</v>
      </c>
      <c r="AW53" s="13">
        <f t="shared" si="51"/>
        <v>0</v>
      </c>
      <c r="AX53" s="15">
        <v>4.8</v>
      </c>
      <c r="AY53" s="32">
        <f t="shared" si="75"/>
        <v>-4.8</v>
      </c>
      <c r="AZ53" s="33">
        <f t="shared" si="76"/>
        <v>-100</v>
      </c>
      <c r="BA53" s="15"/>
      <c r="BB53" s="15"/>
      <c r="BC53" s="22">
        <f t="shared" si="61"/>
        <v>0</v>
      </c>
      <c r="BD53" s="12" t="e">
        <f t="shared" si="56"/>
        <v>#DIV/0!</v>
      </c>
      <c r="BE53" s="15"/>
      <c r="BF53" s="15"/>
      <c r="BG53" s="22">
        <f t="shared" si="68"/>
        <v>0</v>
      </c>
      <c r="BH53" s="12" t="e">
        <f t="shared" si="78"/>
        <v>#DIV/0!</v>
      </c>
      <c r="BI53" s="15"/>
      <c r="BJ53" s="15"/>
      <c r="BK53" s="22">
        <f t="shared" si="36"/>
        <v>0</v>
      </c>
      <c r="BL53" s="12" t="e">
        <f t="shared" si="46"/>
        <v>#DIV/0!</v>
      </c>
      <c r="BM53" s="37">
        <f t="shared" si="69"/>
        <v>0</v>
      </c>
      <c r="BN53" s="13">
        <f t="shared" si="70"/>
        <v>0</v>
      </c>
      <c r="BO53" s="15">
        <v>6.86</v>
      </c>
      <c r="BP53" s="32">
        <f t="shared" si="77"/>
        <v>-6.86</v>
      </c>
      <c r="BQ53" s="33">
        <f t="shared" si="3"/>
        <v>-100</v>
      </c>
      <c r="BR53" s="37">
        <f t="shared" si="71"/>
        <v>0</v>
      </c>
      <c r="BS53" s="13">
        <f t="shared" si="72"/>
        <v>0</v>
      </c>
      <c r="BT53" s="17">
        <f t="shared" si="43"/>
        <v>-5298.34</v>
      </c>
      <c r="BU53" s="32">
        <f t="shared" si="4"/>
        <v>5298.34</v>
      </c>
      <c r="BV53" s="33">
        <f t="shared" si="5"/>
        <v>-100</v>
      </c>
    </row>
    <row r="54" spans="1:74" ht="13.5" hidden="1" customHeight="1" x14ac:dyDescent="0.2">
      <c r="A54" s="2"/>
      <c r="B54" s="15"/>
      <c r="C54" s="15"/>
      <c r="D54" s="100">
        <f t="shared" si="65"/>
        <v>0</v>
      </c>
      <c r="E54" s="101" t="e">
        <f t="shared" si="1"/>
        <v>#DIV/0!</v>
      </c>
      <c r="F54" s="15"/>
      <c r="G54" s="15"/>
      <c r="H54" s="100">
        <f t="shared" si="6"/>
        <v>0</v>
      </c>
      <c r="I54" s="101" t="e">
        <f t="shared" si="7"/>
        <v>#DIV/0!</v>
      </c>
      <c r="J54" s="15"/>
      <c r="K54" s="15"/>
      <c r="L54" s="100">
        <f t="shared" si="8"/>
        <v>0</v>
      </c>
      <c r="M54" s="101" t="e">
        <f t="shared" si="9"/>
        <v>#DIV/0!</v>
      </c>
      <c r="N54" s="73">
        <f t="shared" si="66"/>
        <v>0</v>
      </c>
      <c r="O54" s="74">
        <f t="shared" si="67"/>
        <v>0</v>
      </c>
      <c r="P54" s="72">
        <v>-5730</v>
      </c>
      <c r="Q54" s="25"/>
      <c r="R54" s="26">
        <f t="shared" si="11"/>
        <v>-100</v>
      </c>
      <c r="S54" s="15"/>
      <c r="T54" s="15"/>
      <c r="U54" s="100">
        <f t="shared" si="12"/>
        <v>0</v>
      </c>
      <c r="V54" s="101" t="e">
        <f t="shared" si="13"/>
        <v>#DIV/0!</v>
      </c>
      <c r="W54" s="15"/>
      <c r="X54" s="15"/>
      <c r="Y54" s="27">
        <f t="shared" si="14"/>
        <v>0</v>
      </c>
      <c r="Z54" s="28" t="e">
        <f t="shared" si="15"/>
        <v>#DIV/0!</v>
      </c>
      <c r="AA54" s="15"/>
      <c r="AB54" s="15"/>
      <c r="AC54" s="22">
        <f t="shared" si="16"/>
        <v>0</v>
      </c>
      <c r="AD54" s="12" t="e">
        <f t="shared" si="17"/>
        <v>#DIV/0!</v>
      </c>
      <c r="AE54" s="37">
        <f t="shared" si="48"/>
        <v>0</v>
      </c>
      <c r="AF54" s="13">
        <f t="shared" si="49"/>
        <v>0</v>
      </c>
      <c r="AG54" s="15">
        <v>120</v>
      </c>
      <c r="AH54" s="32">
        <f t="shared" si="73"/>
        <v>-120</v>
      </c>
      <c r="AI54" s="33">
        <f t="shared" si="74"/>
        <v>-100</v>
      </c>
      <c r="AJ54" s="15"/>
      <c r="AK54" s="15"/>
      <c r="AL54" s="22">
        <f t="shared" si="22"/>
        <v>0</v>
      </c>
      <c r="AM54" s="12" t="e">
        <f t="shared" si="81"/>
        <v>#DIV/0!</v>
      </c>
      <c r="AN54" s="15"/>
      <c r="AO54" s="15"/>
      <c r="AP54" s="22">
        <f t="shared" si="79"/>
        <v>0</v>
      </c>
      <c r="AQ54" s="12" t="e">
        <f t="shared" si="82"/>
        <v>#DIV/0!</v>
      </c>
      <c r="AR54" s="15"/>
      <c r="AS54" s="15"/>
      <c r="AT54" s="22">
        <f t="shared" si="26"/>
        <v>0</v>
      </c>
      <c r="AU54" s="12" t="e">
        <f t="shared" si="27"/>
        <v>#DIV/0!</v>
      </c>
      <c r="AV54" s="37">
        <f t="shared" si="50"/>
        <v>0</v>
      </c>
      <c r="AW54" s="13">
        <f t="shared" si="51"/>
        <v>0</v>
      </c>
      <c r="AX54" s="15">
        <v>3.43</v>
      </c>
      <c r="AY54" s="32">
        <f t="shared" si="75"/>
        <v>-3.43</v>
      </c>
      <c r="AZ54" s="33">
        <f t="shared" si="76"/>
        <v>-100</v>
      </c>
      <c r="BA54" s="15"/>
      <c r="BB54" s="15"/>
      <c r="BC54" s="22">
        <f t="shared" si="61"/>
        <v>0</v>
      </c>
      <c r="BD54" s="12" t="e">
        <f t="shared" si="56"/>
        <v>#DIV/0!</v>
      </c>
      <c r="BE54" s="15"/>
      <c r="BF54" s="15"/>
      <c r="BG54" s="22">
        <f t="shared" si="68"/>
        <v>0</v>
      </c>
      <c r="BH54" s="12" t="e">
        <f t="shared" si="78"/>
        <v>#DIV/0!</v>
      </c>
      <c r="BI54" s="15"/>
      <c r="BJ54" s="15"/>
      <c r="BK54" s="22">
        <f t="shared" si="36"/>
        <v>0</v>
      </c>
      <c r="BL54" s="12" t="e">
        <f t="shared" si="46"/>
        <v>#DIV/0!</v>
      </c>
      <c r="BM54" s="37">
        <f t="shared" si="69"/>
        <v>0</v>
      </c>
      <c r="BN54" s="13">
        <f t="shared" si="70"/>
        <v>0</v>
      </c>
      <c r="BO54" s="15">
        <v>4.9000000000000004</v>
      </c>
      <c r="BP54" s="32">
        <f t="shared" si="77"/>
        <v>-4.9000000000000004</v>
      </c>
      <c r="BQ54" s="33">
        <f t="shared" si="3"/>
        <v>-100</v>
      </c>
      <c r="BR54" s="37">
        <f t="shared" si="71"/>
        <v>0</v>
      </c>
      <c r="BS54" s="13">
        <f t="shared" si="72"/>
        <v>0</v>
      </c>
      <c r="BT54" s="17">
        <f t="shared" si="43"/>
        <v>-5601.67</v>
      </c>
      <c r="BU54" s="32">
        <f t="shared" si="4"/>
        <v>5601.67</v>
      </c>
      <c r="BV54" s="33">
        <f t="shared" si="5"/>
        <v>-100</v>
      </c>
    </row>
    <row r="55" spans="1:74" ht="13.5" hidden="1" customHeight="1" thickBot="1" x14ac:dyDescent="0.25">
      <c r="A55" s="6"/>
      <c r="B55" s="16"/>
      <c r="C55" s="16"/>
      <c r="D55" s="102">
        <f t="shared" si="65"/>
        <v>0</v>
      </c>
      <c r="E55" s="103" t="e">
        <f t="shared" si="1"/>
        <v>#DIV/0!</v>
      </c>
      <c r="F55" s="16"/>
      <c r="G55" s="16"/>
      <c r="H55" s="102">
        <f t="shared" si="6"/>
        <v>0</v>
      </c>
      <c r="I55" s="103" t="e">
        <f t="shared" si="7"/>
        <v>#DIV/0!</v>
      </c>
      <c r="J55" s="16"/>
      <c r="K55" s="16"/>
      <c r="L55" s="102">
        <f t="shared" si="8"/>
        <v>0</v>
      </c>
      <c r="M55" s="103" t="e">
        <f t="shared" si="9"/>
        <v>#DIV/0!</v>
      </c>
      <c r="N55" s="73">
        <f t="shared" si="66"/>
        <v>0</v>
      </c>
      <c r="O55" s="74">
        <f t="shared" si="67"/>
        <v>0</v>
      </c>
      <c r="P55" s="75">
        <v>-5900</v>
      </c>
      <c r="Q55" s="25">
        <f t="shared" si="45"/>
        <v>5900</v>
      </c>
      <c r="R55" s="26">
        <f t="shared" si="11"/>
        <v>-100</v>
      </c>
      <c r="S55" s="16"/>
      <c r="T55" s="16"/>
      <c r="U55" s="102">
        <f t="shared" si="12"/>
        <v>0</v>
      </c>
      <c r="V55" s="103" t="e">
        <f t="shared" si="13"/>
        <v>#DIV/0!</v>
      </c>
      <c r="W55" s="16"/>
      <c r="X55" s="16"/>
      <c r="Y55" s="29">
        <f t="shared" si="14"/>
        <v>0</v>
      </c>
      <c r="Z55" s="30" t="e">
        <f t="shared" si="15"/>
        <v>#DIV/0!</v>
      </c>
      <c r="AA55" s="16"/>
      <c r="AB55" s="16"/>
      <c r="AC55" s="23">
        <f t="shared" si="16"/>
        <v>0</v>
      </c>
      <c r="AD55" s="24" t="e">
        <f t="shared" si="17"/>
        <v>#DIV/0!</v>
      </c>
      <c r="AE55" s="37">
        <f t="shared" si="48"/>
        <v>0</v>
      </c>
      <c r="AF55" s="13">
        <f t="shared" si="49"/>
        <v>0</v>
      </c>
      <c r="AG55" s="16">
        <v>453</v>
      </c>
      <c r="AH55" s="32">
        <f t="shared" si="73"/>
        <v>-453</v>
      </c>
      <c r="AI55" s="33">
        <f t="shared" si="74"/>
        <v>-100</v>
      </c>
      <c r="AJ55" s="16"/>
      <c r="AK55" s="16"/>
      <c r="AL55" s="23">
        <f t="shared" si="22"/>
        <v>0</v>
      </c>
      <c r="AM55" s="24" t="e">
        <f t="shared" si="81"/>
        <v>#DIV/0!</v>
      </c>
      <c r="AN55" s="16"/>
      <c r="AO55" s="16"/>
      <c r="AP55" s="23">
        <f t="shared" si="79"/>
        <v>0</v>
      </c>
      <c r="AQ55" s="24" t="e">
        <f t="shared" si="82"/>
        <v>#DIV/0!</v>
      </c>
      <c r="AR55" s="16"/>
      <c r="AS55" s="16"/>
      <c r="AT55" s="22">
        <f t="shared" si="26"/>
        <v>0</v>
      </c>
      <c r="AU55" s="24" t="e">
        <f t="shared" si="27"/>
        <v>#DIV/0!</v>
      </c>
      <c r="AV55" s="37">
        <f t="shared" si="50"/>
        <v>0</v>
      </c>
      <c r="AW55" s="13">
        <f t="shared" si="51"/>
        <v>0</v>
      </c>
      <c r="AX55" s="16">
        <v>3.92</v>
      </c>
      <c r="AY55" s="32">
        <f t="shared" si="75"/>
        <v>-3.92</v>
      </c>
      <c r="AZ55" s="33">
        <f t="shared" si="76"/>
        <v>-100</v>
      </c>
      <c r="BA55" s="16"/>
      <c r="BB55" s="16"/>
      <c r="BC55" s="23">
        <f t="shared" si="61"/>
        <v>0</v>
      </c>
      <c r="BD55" s="24" t="e">
        <f t="shared" si="56"/>
        <v>#DIV/0!</v>
      </c>
      <c r="BE55" s="16"/>
      <c r="BF55" s="16"/>
      <c r="BG55" s="23">
        <f t="shared" si="68"/>
        <v>0</v>
      </c>
      <c r="BH55" s="24" t="e">
        <f t="shared" si="78"/>
        <v>#DIV/0!</v>
      </c>
      <c r="BI55" s="16"/>
      <c r="BJ55" s="16"/>
      <c r="BK55" s="22">
        <f t="shared" si="36"/>
        <v>0</v>
      </c>
      <c r="BL55" s="24" t="e">
        <f t="shared" si="46"/>
        <v>#DIV/0!</v>
      </c>
      <c r="BM55" s="37">
        <f t="shared" si="69"/>
        <v>0</v>
      </c>
      <c r="BN55" s="13">
        <f t="shared" si="70"/>
        <v>0</v>
      </c>
      <c r="BO55" s="16">
        <v>6.86</v>
      </c>
      <c r="BP55" s="32">
        <f t="shared" si="77"/>
        <v>-6.86</v>
      </c>
      <c r="BQ55" s="33">
        <f t="shared" si="3"/>
        <v>-100</v>
      </c>
      <c r="BR55" s="37">
        <f t="shared" si="71"/>
        <v>0</v>
      </c>
      <c r="BS55" s="13">
        <f t="shared" si="72"/>
        <v>0</v>
      </c>
      <c r="BT55" s="17">
        <f t="shared" si="43"/>
        <v>-5436.22</v>
      </c>
      <c r="BU55" s="32">
        <f t="shared" si="4"/>
        <v>5436.22</v>
      </c>
      <c r="BV55" s="33">
        <f t="shared" si="5"/>
        <v>-100</v>
      </c>
    </row>
    <row r="56" spans="1:74" ht="25.5" customHeight="1" thickBot="1" x14ac:dyDescent="0.25">
      <c r="A56" s="7" t="s">
        <v>26</v>
      </c>
      <c r="B56" s="8">
        <f>SUM(B39:B55)</f>
        <v>274.88</v>
      </c>
      <c r="C56" s="8">
        <f>SUM(C39:C55)</f>
        <v>259.64</v>
      </c>
      <c r="D56" s="158">
        <f t="shared" si="65"/>
        <v>-15.240000000000009</v>
      </c>
      <c r="E56" s="105">
        <f t="shared" si="1"/>
        <v>-5.5442374854481997</v>
      </c>
      <c r="F56" s="8">
        <f>SUM(F39:F55)</f>
        <v>234.81</v>
      </c>
      <c r="G56" s="8">
        <f>SUM(G39:G55)</f>
        <v>245.149</v>
      </c>
      <c r="H56" s="159">
        <f t="shared" si="6"/>
        <v>10.338999999999999</v>
      </c>
      <c r="I56" s="105">
        <f t="shared" si="7"/>
        <v>4.4031344491290758</v>
      </c>
      <c r="J56" s="8">
        <f>SUM(J39:J55)</f>
        <v>270.44</v>
      </c>
      <c r="K56" s="8">
        <f>SUM(K39:K55)</f>
        <v>209.34000000000003</v>
      </c>
      <c r="L56" s="104">
        <f t="shared" si="8"/>
        <v>-61.099999999999966</v>
      </c>
      <c r="M56" s="105">
        <f t="shared" si="9"/>
        <v>-22.592811714243442</v>
      </c>
      <c r="N56" s="79">
        <f>SUM(N39:N55)</f>
        <v>780.12999999999988</v>
      </c>
      <c r="O56" s="79">
        <f>SUM(O39:O55)</f>
        <v>714.12900000000002</v>
      </c>
      <c r="P56" s="79">
        <f>SUM(P39:P48)</f>
        <v>1016.5999999999999</v>
      </c>
      <c r="Q56" s="25">
        <f t="shared" si="45"/>
        <v>-302.47099999999989</v>
      </c>
      <c r="R56" s="26">
        <f t="shared" si="11"/>
        <v>-29.753196930946281</v>
      </c>
      <c r="S56" s="8">
        <f>SUM(S39:S55)</f>
        <v>189.37</v>
      </c>
      <c r="T56" s="8">
        <f>SUM(T39:T55)</f>
        <v>189.37</v>
      </c>
      <c r="U56" s="104">
        <f t="shared" si="12"/>
        <v>0</v>
      </c>
      <c r="V56" s="105">
        <f t="shared" si="13"/>
        <v>0</v>
      </c>
      <c r="W56" s="8">
        <f>SUM(W39:W55)</f>
        <v>0</v>
      </c>
      <c r="X56" s="8">
        <f>SUM(X39:X55)</f>
        <v>0</v>
      </c>
      <c r="Y56" s="8">
        <f t="shared" si="14"/>
        <v>0</v>
      </c>
      <c r="Z56" s="9" t="e">
        <f t="shared" si="15"/>
        <v>#DIV/0!</v>
      </c>
      <c r="AA56" s="8">
        <f>SUM(AA39:AA55)</f>
        <v>0</v>
      </c>
      <c r="AB56" s="8">
        <f>SUM(AB39:AB55)</f>
        <v>0</v>
      </c>
      <c r="AC56" s="8">
        <f t="shared" si="16"/>
        <v>0</v>
      </c>
      <c r="AD56" s="9" t="e">
        <f t="shared" si="17"/>
        <v>#DIV/0!</v>
      </c>
      <c r="AE56" s="8">
        <f>SUM(AE39:AE55)</f>
        <v>189.37</v>
      </c>
      <c r="AF56" s="8">
        <f>SUM(AF39:AF55)</f>
        <v>189.37</v>
      </c>
      <c r="AG56" s="8">
        <f>SUM(AG39:AG48)</f>
        <v>97.8</v>
      </c>
      <c r="AH56" s="8">
        <f>SUM(AF56-AG56)</f>
        <v>91.570000000000007</v>
      </c>
      <c r="AI56" s="9">
        <f>(AF56/AG56-1)*100</f>
        <v>93.629856850715768</v>
      </c>
      <c r="AJ56" s="8">
        <f>SUM(AJ39:AJ55)</f>
        <v>0</v>
      </c>
      <c r="AK56" s="8">
        <f>SUM(AK39:AK55)</f>
        <v>0</v>
      </c>
      <c r="AL56" s="8">
        <f t="shared" si="22"/>
        <v>0</v>
      </c>
      <c r="AM56" s="9" t="e">
        <f t="shared" si="81"/>
        <v>#DIV/0!</v>
      </c>
      <c r="AN56" s="8">
        <f>SUM(AN39:AN55)</f>
        <v>0</v>
      </c>
      <c r="AO56" s="8">
        <f>SUM(AO39:AO55)</f>
        <v>0</v>
      </c>
      <c r="AP56" s="8">
        <f t="shared" si="79"/>
        <v>0</v>
      </c>
      <c r="AQ56" s="9" t="e">
        <f t="shared" si="82"/>
        <v>#DIV/0!</v>
      </c>
      <c r="AR56" s="8">
        <f>SUM(AR39:AR55)</f>
        <v>0</v>
      </c>
      <c r="AS56" s="8">
        <f>SUM(AS39:AS55)</f>
        <v>0</v>
      </c>
      <c r="AT56" s="8">
        <f t="shared" si="26"/>
        <v>0</v>
      </c>
      <c r="AU56" s="9" t="e">
        <f t="shared" si="27"/>
        <v>#DIV/0!</v>
      </c>
      <c r="AV56" s="8">
        <f>SUM(AV39:AV55)</f>
        <v>0</v>
      </c>
      <c r="AW56" s="8">
        <f>SUM(AW39:AW55)</f>
        <v>0</v>
      </c>
      <c r="AX56" s="8">
        <v>0</v>
      </c>
      <c r="AY56" s="8">
        <f>SUM(AW56-AX56)</f>
        <v>0</v>
      </c>
      <c r="AZ56" s="9" t="e">
        <f>(AW56/AX56-1)*100</f>
        <v>#DIV/0!</v>
      </c>
      <c r="BA56" s="8">
        <f>SUM(BA39:BA55)</f>
        <v>130.958</v>
      </c>
      <c r="BB56" s="8">
        <f>SUM(BB39:BB55)</f>
        <v>130.958</v>
      </c>
      <c r="BC56" s="8">
        <f t="shared" si="61"/>
        <v>0</v>
      </c>
      <c r="BD56" s="9">
        <f t="shared" si="56"/>
        <v>0</v>
      </c>
      <c r="BE56" s="8">
        <f>SUM(BE39:BE55)</f>
        <v>228.05099999999999</v>
      </c>
      <c r="BF56" s="8">
        <f>SUM(BF39:BF55)</f>
        <v>228.05099999999999</v>
      </c>
      <c r="BG56" s="8">
        <f t="shared" ref="BG56" si="83">SUM(BG39:BG55)</f>
        <v>0</v>
      </c>
      <c r="BH56" s="33">
        <f>(BF56/BE56-1)*100</f>
        <v>0</v>
      </c>
      <c r="BI56" s="8">
        <f>SUM(BI39:BI55)</f>
        <v>315.07999999999993</v>
      </c>
      <c r="BJ56" s="8">
        <f>SUM(BJ39:BJ55)</f>
        <v>315.07999999999993</v>
      </c>
      <c r="BK56" s="8">
        <f t="shared" si="36"/>
        <v>0</v>
      </c>
      <c r="BL56" s="9">
        <f t="shared" si="46"/>
        <v>0</v>
      </c>
      <c r="BM56" s="8">
        <f>SUM(BM39:BM55)</f>
        <v>674.08899999999994</v>
      </c>
      <c r="BN56" s="8">
        <f>SUM(BN39:BN55)</f>
        <v>674.08899999999994</v>
      </c>
      <c r="BO56" s="122">
        <f>SUM(BO39:BO48)</f>
        <v>821.1</v>
      </c>
      <c r="BP56" s="8">
        <f>SUM(BN56-BO56)</f>
        <v>-147.01100000000008</v>
      </c>
      <c r="BQ56" s="9">
        <f>(BN56/BO56-1)*100</f>
        <v>-17.904152965534049</v>
      </c>
      <c r="BR56" s="8">
        <f>SUM(BR39:BR55)</f>
        <v>1643.5890000000002</v>
      </c>
      <c r="BS56" s="8">
        <f>SUM(BS39:BS55)</f>
        <v>1577.5879999999997</v>
      </c>
      <c r="BT56" s="123">
        <f t="shared" si="43"/>
        <v>1935.5</v>
      </c>
      <c r="BU56" s="8">
        <f>SUM(BS56-BT56)</f>
        <v>-357.91200000000026</v>
      </c>
      <c r="BV56" s="9">
        <f>(BS56/BT56-1)*100</f>
        <v>-18.491965900284178</v>
      </c>
    </row>
    <row r="57" spans="1:74" ht="13.5" customHeight="1" thickBot="1" x14ac:dyDescent="0.25">
      <c r="A57" s="5" t="s">
        <v>55</v>
      </c>
      <c r="B57" s="17">
        <v>17.36</v>
      </c>
      <c r="C57" s="17">
        <v>13.07</v>
      </c>
      <c r="D57" s="106">
        <f t="shared" si="65"/>
        <v>-4.2899999999999991</v>
      </c>
      <c r="E57" s="107">
        <f t="shared" si="1"/>
        <v>-24.711981566820274</v>
      </c>
      <c r="F57" s="17">
        <v>11.76</v>
      </c>
      <c r="G57" s="17">
        <v>12.39</v>
      </c>
      <c r="H57" s="106">
        <f t="shared" si="6"/>
        <v>0.63000000000000078</v>
      </c>
      <c r="I57" s="107">
        <f t="shared" si="7"/>
        <v>5.3571428571428603</v>
      </c>
      <c r="J57" s="17">
        <v>12.83</v>
      </c>
      <c r="K57" s="17">
        <v>12.73</v>
      </c>
      <c r="L57" s="106">
        <f t="shared" si="8"/>
        <v>-9.9999999999999645E-2</v>
      </c>
      <c r="M57" s="107">
        <f t="shared" si="9"/>
        <v>-0.77942322681215925</v>
      </c>
      <c r="N57" s="73">
        <f t="shared" si="66"/>
        <v>41.949999999999996</v>
      </c>
      <c r="O57" s="74">
        <f t="shared" si="67"/>
        <v>38.19</v>
      </c>
      <c r="P57" s="75">
        <v>46.8</v>
      </c>
      <c r="Q57" s="25">
        <f t="shared" si="45"/>
        <v>-8.61</v>
      </c>
      <c r="R57" s="26">
        <f t="shared" si="11"/>
        <v>-18.397435897435898</v>
      </c>
      <c r="S57" s="17">
        <v>9.8800000000000008</v>
      </c>
      <c r="T57" s="17">
        <v>9.8800000000000008</v>
      </c>
      <c r="U57" s="106">
        <f t="shared" si="12"/>
        <v>0</v>
      </c>
      <c r="V57" s="107">
        <f t="shared" si="13"/>
        <v>0</v>
      </c>
      <c r="W57" s="17"/>
      <c r="X57" s="17"/>
      <c r="Y57" s="25">
        <f t="shared" si="14"/>
        <v>0</v>
      </c>
      <c r="Z57" s="26" t="e">
        <f t="shared" si="15"/>
        <v>#DIV/0!</v>
      </c>
      <c r="AA57" s="17"/>
      <c r="AB57" s="17"/>
      <c r="AC57" s="32">
        <f t="shared" si="16"/>
        <v>0</v>
      </c>
      <c r="AD57" s="33" t="e">
        <f t="shared" si="17"/>
        <v>#DIV/0!</v>
      </c>
      <c r="AE57" s="37">
        <f t="shared" si="48"/>
        <v>9.8800000000000008</v>
      </c>
      <c r="AF57" s="13">
        <f t="shared" si="49"/>
        <v>9.8800000000000008</v>
      </c>
      <c r="AG57" s="17">
        <v>4.5</v>
      </c>
      <c r="AH57" s="32">
        <f>SUM(AF57-AG57)</f>
        <v>5.3800000000000008</v>
      </c>
      <c r="AI57" s="33">
        <f>(AF57/AG57-1)*100</f>
        <v>119.5555555555556</v>
      </c>
      <c r="AJ57" s="17"/>
      <c r="AK57" s="17"/>
      <c r="AL57" s="32">
        <f t="shared" si="22"/>
        <v>0</v>
      </c>
      <c r="AM57" s="33" t="e">
        <f t="shared" si="81"/>
        <v>#DIV/0!</v>
      </c>
      <c r="AN57" s="17"/>
      <c r="AO57" s="17"/>
      <c r="AP57" s="32">
        <f t="shared" si="79"/>
        <v>0</v>
      </c>
      <c r="AQ57" s="33" t="e">
        <f t="shared" si="82"/>
        <v>#DIV/0!</v>
      </c>
      <c r="AR57" s="17"/>
      <c r="AS57" s="17"/>
      <c r="AT57" s="32">
        <f t="shared" si="26"/>
        <v>0</v>
      </c>
      <c r="AU57" s="33" t="e">
        <f t="shared" si="27"/>
        <v>#DIV/0!</v>
      </c>
      <c r="AV57" s="37">
        <f t="shared" si="50"/>
        <v>0</v>
      </c>
      <c r="AW57" s="13">
        <f t="shared" si="51"/>
        <v>0</v>
      </c>
      <c r="AX57" s="17">
        <v>0</v>
      </c>
      <c r="AY57" s="32">
        <f>SUM(AW57-AX57)</f>
        <v>0</v>
      </c>
      <c r="AZ57" s="33" t="e">
        <f>(AW57/AX57-1)*100</f>
        <v>#DIV/0!</v>
      </c>
      <c r="BA57" s="17">
        <v>5.83</v>
      </c>
      <c r="BB57" s="17">
        <v>5.83</v>
      </c>
      <c r="BC57" s="32">
        <f t="shared" si="61"/>
        <v>0</v>
      </c>
      <c r="BD57" s="33">
        <f t="shared" si="56"/>
        <v>0</v>
      </c>
      <c r="BE57" s="151">
        <v>10.44</v>
      </c>
      <c r="BF57" s="151">
        <v>10.44</v>
      </c>
      <c r="BG57" s="32">
        <f>SUM(BF57-BE57)</f>
        <v>0</v>
      </c>
      <c r="BH57" s="33">
        <f>(BF57/BE57-1)*100</f>
        <v>0</v>
      </c>
      <c r="BI57" s="151">
        <v>17</v>
      </c>
      <c r="BJ57" s="151">
        <v>17</v>
      </c>
      <c r="BK57" s="32">
        <f t="shared" si="36"/>
        <v>0</v>
      </c>
      <c r="BL57" s="33">
        <f t="shared" si="46"/>
        <v>0</v>
      </c>
      <c r="BM57" s="37">
        <f>BA57+BE57+BI57</f>
        <v>33.269999999999996</v>
      </c>
      <c r="BN57" s="13">
        <f>BB57++BF57++BJ57</f>
        <v>33.269999999999996</v>
      </c>
      <c r="BO57" s="17">
        <v>37.799999999999997</v>
      </c>
      <c r="BP57" s="32">
        <f>SUM(BN57-BO57)</f>
        <v>-4.5300000000000011</v>
      </c>
      <c r="BQ57" s="33">
        <f>(BN57/BO57-1)*100</f>
        <v>-11.984126984126986</v>
      </c>
      <c r="BR57" s="37">
        <f t="shared" ref="BR57:BS60" si="84">N57+AE57+AV57+BM57</f>
        <v>85.1</v>
      </c>
      <c r="BS57" s="13">
        <f t="shared" si="84"/>
        <v>81.34</v>
      </c>
      <c r="BT57" s="17">
        <f t="shared" si="43"/>
        <v>89.1</v>
      </c>
      <c r="BU57" s="32">
        <f>SUM(BS57-BT57)</f>
        <v>-7.7599999999999909</v>
      </c>
      <c r="BV57" s="33">
        <f>(BS57/BT57-1)*100</f>
        <v>-8.7093153759820297</v>
      </c>
    </row>
    <row r="58" spans="1:74" ht="13.5" customHeight="1" thickBot="1" x14ac:dyDescent="0.25">
      <c r="A58" s="5" t="s">
        <v>56</v>
      </c>
      <c r="B58" s="46">
        <v>41.89</v>
      </c>
      <c r="C58" s="46">
        <v>40.341999999999999</v>
      </c>
      <c r="D58" s="106">
        <f t="shared" si="65"/>
        <v>-1.5480000000000018</v>
      </c>
      <c r="E58" s="107">
        <f t="shared" si="1"/>
        <v>-3.6953926951539762</v>
      </c>
      <c r="F58" s="46">
        <v>38.11</v>
      </c>
      <c r="G58" s="46">
        <v>39.435000000000002</v>
      </c>
      <c r="H58" s="106">
        <f t="shared" si="6"/>
        <v>1.3250000000000028</v>
      </c>
      <c r="I58" s="107">
        <f t="shared" si="7"/>
        <v>3.4767777486224061</v>
      </c>
      <c r="J58" s="46">
        <v>41.75</v>
      </c>
      <c r="K58" s="46">
        <v>41.75</v>
      </c>
      <c r="L58" s="106">
        <f t="shared" si="8"/>
        <v>0</v>
      </c>
      <c r="M58" s="107">
        <f t="shared" si="9"/>
        <v>0</v>
      </c>
      <c r="N58" s="73">
        <f t="shared" si="66"/>
        <v>121.75</v>
      </c>
      <c r="O58" s="74">
        <f t="shared" si="67"/>
        <v>121.527</v>
      </c>
      <c r="P58" s="72">
        <v>150</v>
      </c>
      <c r="Q58" s="25">
        <f t="shared" si="45"/>
        <v>-28.472999999999999</v>
      </c>
      <c r="R58" s="26">
        <f t="shared" si="11"/>
        <v>-18.981999999999999</v>
      </c>
      <c r="S58" s="46">
        <v>32.35</v>
      </c>
      <c r="T58" s="46">
        <v>32.35</v>
      </c>
      <c r="U58" s="106">
        <f>SUM(T58-S58)</f>
        <v>0</v>
      </c>
      <c r="V58" s="107">
        <f>(T58/S58-1)*100</f>
        <v>0</v>
      </c>
      <c r="W58" s="46"/>
      <c r="X58" s="46"/>
      <c r="Y58" s="25">
        <f t="shared" si="14"/>
        <v>0</v>
      </c>
      <c r="Z58" s="26" t="e">
        <f t="shared" si="15"/>
        <v>#DIV/0!</v>
      </c>
      <c r="AA58" s="46">
        <v>21.247</v>
      </c>
      <c r="AB58" s="46">
        <v>21.247</v>
      </c>
      <c r="AC58" s="32">
        <f t="shared" si="16"/>
        <v>0</v>
      </c>
      <c r="AD58" s="33">
        <f t="shared" si="17"/>
        <v>0</v>
      </c>
      <c r="AE58" s="37">
        <f t="shared" si="48"/>
        <v>53.597000000000001</v>
      </c>
      <c r="AF58" s="13">
        <f t="shared" si="49"/>
        <v>53.597000000000001</v>
      </c>
      <c r="AG58" s="46">
        <v>83.4</v>
      </c>
      <c r="AH58" s="32">
        <f>SUM(AF58-AG58)</f>
        <v>-29.803000000000004</v>
      </c>
      <c r="AI58" s="33">
        <f>(AF58/AG58-1)*100</f>
        <v>-35.735011990407671</v>
      </c>
      <c r="AJ58" s="46">
        <v>3.6179999999999999</v>
      </c>
      <c r="AK58" s="46">
        <v>3.6179999999999999</v>
      </c>
      <c r="AL58" s="32">
        <f t="shared" si="22"/>
        <v>0</v>
      </c>
      <c r="AM58" s="33">
        <f t="shared" si="81"/>
        <v>0</v>
      </c>
      <c r="AN58" s="46">
        <v>11.167</v>
      </c>
      <c r="AO58" s="46">
        <v>11.167</v>
      </c>
      <c r="AP58" s="32">
        <f t="shared" si="79"/>
        <v>0</v>
      </c>
      <c r="AQ58" s="33">
        <f t="shared" si="82"/>
        <v>0</v>
      </c>
      <c r="AR58" s="46">
        <v>20.186</v>
      </c>
      <c r="AS58" s="46">
        <v>20.186</v>
      </c>
      <c r="AT58" s="32">
        <f t="shared" si="26"/>
        <v>0</v>
      </c>
      <c r="AU58" s="33">
        <f t="shared" si="27"/>
        <v>0</v>
      </c>
      <c r="AV58" s="37">
        <f t="shared" si="50"/>
        <v>34.971000000000004</v>
      </c>
      <c r="AW58" s="13">
        <f t="shared" si="51"/>
        <v>34.971000000000004</v>
      </c>
      <c r="AX58" s="46">
        <v>52.4</v>
      </c>
      <c r="AY58" s="32">
        <f>SUM(AW58-AX58)</f>
        <v>-17.428999999999995</v>
      </c>
      <c r="AZ58" s="33">
        <f>(AW58/AX58-1)*100</f>
        <v>-33.261450381679381</v>
      </c>
      <c r="BA58" s="46">
        <v>3.802</v>
      </c>
      <c r="BB58" s="46">
        <v>3.802</v>
      </c>
      <c r="BC58" s="32"/>
      <c r="BD58" s="33"/>
      <c r="BE58" s="46">
        <v>33.140999999999998</v>
      </c>
      <c r="BF58" s="46">
        <v>33.140999999999998</v>
      </c>
      <c r="BG58" s="32"/>
      <c r="BH58" s="33"/>
      <c r="BI58" s="46">
        <v>45.82</v>
      </c>
      <c r="BJ58" s="46">
        <v>45.82</v>
      </c>
      <c r="BK58" s="32"/>
      <c r="BL58" s="33"/>
      <c r="BM58" s="37"/>
      <c r="BN58" s="13"/>
      <c r="BO58" s="46">
        <v>130</v>
      </c>
      <c r="BP58" s="32"/>
      <c r="BQ58" s="33"/>
      <c r="BR58" s="37">
        <f t="shared" si="84"/>
        <v>210.31800000000001</v>
      </c>
      <c r="BS58" s="13">
        <f t="shared" si="84"/>
        <v>210.095</v>
      </c>
      <c r="BT58" s="17">
        <f t="shared" si="43"/>
        <v>415.8</v>
      </c>
      <c r="BU58" s="32"/>
      <c r="BV58" s="33"/>
    </row>
    <row r="59" spans="1:74" ht="13.5" customHeight="1" thickBot="1" x14ac:dyDescent="0.25">
      <c r="A59" s="2" t="s">
        <v>31</v>
      </c>
      <c r="B59" s="15">
        <v>11.3</v>
      </c>
      <c r="C59" s="15">
        <v>4.38</v>
      </c>
      <c r="D59" s="100">
        <f t="shared" si="65"/>
        <v>-6.9200000000000008</v>
      </c>
      <c r="E59" s="101">
        <f t="shared" si="1"/>
        <v>-61.23893805309735</v>
      </c>
      <c r="F59" s="15">
        <v>4.88</v>
      </c>
      <c r="G59" s="15">
        <v>5.43</v>
      </c>
      <c r="H59" s="100">
        <f t="shared" si="6"/>
        <v>0.54999999999999982</v>
      </c>
      <c r="I59" s="101">
        <f t="shared" si="7"/>
        <v>11.270491803278681</v>
      </c>
      <c r="J59" s="15">
        <v>7.6</v>
      </c>
      <c r="K59" s="15">
        <v>4</v>
      </c>
      <c r="L59" s="100">
        <f t="shared" si="8"/>
        <v>-3.5999999999999996</v>
      </c>
      <c r="M59" s="101">
        <f t="shared" si="9"/>
        <v>-47.368421052631582</v>
      </c>
      <c r="N59" s="73">
        <f t="shared" si="66"/>
        <v>23.78</v>
      </c>
      <c r="O59" s="74">
        <f t="shared" si="67"/>
        <v>13.809999999999999</v>
      </c>
      <c r="P59" s="75">
        <v>28.6</v>
      </c>
      <c r="Q59" s="25">
        <f t="shared" si="45"/>
        <v>-14.790000000000003</v>
      </c>
      <c r="R59" s="26">
        <f t="shared" si="11"/>
        <v>-51.71328671328672</v>
      </c>
      <c r="S59" s="15">
        <v>5.64</v>
      </c>
      <c r="T59" s="15">
        <v>5.64</v>
      </c>
      <c r="U59" s="100">
        <f t="shared" si="12"/>
        <v>0</v>
      </c>
      <c r="V59" s="101">
        <f t="shared" si="13"/>
        <v>0</v>
      </c>
      <c r="W59" s="15"/>
      <c r="X59" s="15"/>
      <c r="Y59" s="27">
        <f t="shared" si="14"/>
        <v>0</v>
      </c>
      <c r="Z59" s="28" t="e">
        <f t="shared" si="15"/>
        <v>#DIV/0!</v>
      </c>
      <c r="AA59" s="15"/>
      <c r="AB59" s="15"/>
      <c r="AC59" s="22">
        <f t="shared" si="16"/>
        <v>0</v>
      </c>
      <c r="AD59" s="12" t="e">
        <f t="shared" si="17"/>
        <v>#DIV/0!</v>
      </c>
      <c r="AE59" s="37">
        <f t="shared" si="48"/>
        <v>5.64</v>
      </c>
      <c r="AF59" s="13">
        <f t="shared" si="49"/>
        <v>5.64</v>
      </c>
      <c r="AG59" s="15">
        <v>2.7</v>
      </c>
      <c r="AH59" s="32">
        <f t="shared" ref="AH59:AH60" si="85">SUM(AF59-AG59)</f>
        <v>2.9399999999999995</v>
      </c>
      <c r="AI59" s="33">
        <f t="shared" ref="AI59:AI60" si="86">(AF59/AG59-1)*100</f>
        <v>108.88888888888886</v>
      </c>
      <c r="AJ59" s="15"/>
      <c r="AK59" s="15"/>
      <c r="AL59" s="22">
        <f t="shared" si="22"/>
        <v>0</v>
      </c>
      <c r="AM59" s="12" t="e">
        <f t="shared" si="81"/>
        <v>#DIV/0!</v>
      </c>
      <c r="AN59" s="15"/>
      <c r="AO59" s="15"/>
      <c r="AP59" s="22">
        <f t="shared" si="79"/>
        <v>0</v>
      </c>
      <c r="AQ59" s="12" t="e">
        <f t="shared" si="82"/>
        <v>#DIV/0!</v>
      </c>
      <c r="AR59" s="15"/>
      <c r="AS59" s="15"/>
      <c r="AT59" s="22">
        <f t="shared" si="26"/>
        <v>0</v>
      </c>
      <c r="AU59" s="12" t="e">
        <f t="shared" si="27"/>
        <v>#DIV/0!</v>
      </c>
      <c r="AV59" s="37">
        <f t="shared" si="50"/>
        <v>0</v>
      </c>
      <c r="AW59" s="13">
        <f t="shared" si="51"/>
        <v>0</v>
      </c>
      <c r="AX59" s="15">
        <v>0</v>
      </c>
      <c r="AY59" s="32">
        <f t="shared" ref="AY59:AY60" si="87">SUM(AW59-AX59)</f>
        <v>0</v>
      </c>
      <c r="AZ59" s="33" t="e">
        <f t="shared" ref="AZ59:AZ60" si="88">(AW59/AX59-1)*100</f>
        <v>#DIV/0!</v>
      </c>
      <c r="BA59" s="15">
        <v>0.31</v>
      </c>
      <c r="BB59" s="15">
        <v>0.31</v>
      </c>
      <c r="BC59" s="22">
        <f t="shared" si="61"/>
        <v>0</v>
      </c>
      <c r="BD59" s="12">
        <f t="shared" si="56"/>
        <v>0</v>
      </c>
      <c r="BE59" s="15">
        <v>2.19</v>
      </c>
      <c r="BF59" s="15">
        <v>2.19</v>
      </c>
      <c r="BG59" s="22">
        <f>SUM(BF59-BE59)</f>
        <v>0</v>
      </c>
      <c r="BH59" s="12">
        <f>(BF59/BE59-1)*100</f>
        <v>0</v>
      </c>
      <c r="BI59" s="15">
        <v>6.2</v>
      </c>
      <c r="BJ59" s="15">
        <v>6.2</v>
      </c>
      <c r="BK59" s="22">
        <f t="shared" si="36"/>
        <v>0</v>
      </c>
      <c r="BL59" s="12">
        <f t="shared" si="46"/>
        <v>0</v>
      </c>
      <c r="BM59" s="37">
        <f>BA59+BE59+BI59</f>
        <v>8.6999999999999993</v>
      </c>
      <c r="BN59" s="13">
        <f>BB59++BF59++BJ59</f>
        <v>8.6999999999999993</v>
      </c>
      <c r="BO59" s="15">
        <v>23.1</v>
      </c>
      <c r="BP59" s="32">
        <f t="shared" ref="BP59:BP60" si="89">SUM(BN59-BO59)</f>
        <v>-14.400000000000002</v>
      </c>
      <c r="BQ59" s="33">
        <f t="shared" ref="BQ59:BQ60" si="90">(BN59/BO59-1)*100</f>
        <v>-62.337662337662337</v>
      </c>
      <c r="BR59" s="37">
        <f t="shared" si="84"/>
        <v>38.120000000000005</v>
      </c>
      <c r="BS59" s="13">
        <f t="shared" si="84"/>
        <v>28.15</v>
      </c>
      <c r="BT59" s="17">
        <f t="shared" si="43"/>
        <v>54.400000000000006</v>
      </c>
      <c r="BU59" s="32">
        <f t="shared" ref="BU59:BU60" si="91">SUM(BS59-BT59)</f>
        <v>-26.250000000000007</v>
      </c>
      <c r="BV59" s="33">
        <f t="shared" ref="BV59:BV60" si="92">(BS59/BT59-1)*100</f>
        <v>-48.253676470588246</v>
      </c>
    </row>
    <row r="60" spans="1:74" ht="13.5" customHeight="1" thickBot="1" x14ac:dyDescent="0.25">
      <c r="A60" s="6" t="s">
        <v>32</v>
      </c>
      <c r="B60" s="16">
        <v>28</v>
      </c>
      <c r="C60" s="16">
        <v>26.4</v>
      </c>
      <c r="D60" s="102">
        <f t="shared" si="65"/>
        <v>-1.6000000000000014</v>
      </c>
      <c r="E60" s="103">
        <f t="shared" si="1"/>
        <v>-5.7142857142857162</v>
      </c>
      <c r="F60" s="16">
        <v>22.6</v>
      </c>
      <c r="G60" s="16">
        <v>22.7</v>
      </c>
      <c r="H60" s="102">
        <f t="shared" si="6"/>
        <v>9.9999999999997868E-2</v>
      </c>
      <c r="I60" s="103">
        <f t="shared" si="7"/>
        <v>0.44247787610618428</v>
      </c>
      <c r="J60" s="16">
        <v>21</v>
      </c>
      <c r="K60" s="16">
        <v>22.8</v>
      </c>
      <c r="L60" s="102">
        <f t="shared" si="8"/>
        <v>1.8000000000000007</v>
      </c>
      <c r="M60" s="103">
        <f t="shared" si="9"/>
        <v>8.5714285714285854</v>
      </c>
      <c r="N60" s="73">
        <f t="shared" si="66"/>
        <v>71.599999999999994</v>
      </c>
      <c r="O60" s="74">
        <f t="shared" si="67"/>
        <v>71.899999999999991</v>
      </c>
      <c r="P60" s="72">
        <v>114.4</v>
      </c>
      <c r="Q60" s="25">
        <f t="shared" si="45"/>
        <v>-42.500000000000014</v>
      </c>
      <c r="R60" s="26">
        <f t="shared" si="11"/>
        <v>-37.150349650349654</v>
      </c>
      <c r="S60" s="16">
        <v>15.2</v>
      </c>
      <c r="T60" s="16">
        <v>15.2</v>
      </c>
      <c r="U60" s="102">
        <f t="shared" si="12"/>
        <v>0</v>
      </c>
      <c r="V60" s="103">
        <f t="shared" si="13"/>
        <v>0</v>
      </c>
      <c r="W60" s="16"/>
      <c r="X60" s="16"/>
      <c r="Y60" s="29">
        <f t="shared" si="14"/>
        <v>0</v>
      </c>
      <c r="Z60" s="30" t="e">
        <f t="shared" si="15"/>
        <v>#DIV/0!</v>
      </c>
      <c r="AA60" s="16"/>
      <c r="AB60" s="16"/>
      <c r="AC60" s="23">
        <f t="shared" si="16"/>
        <v>0</v>
      </c>
      <c r="AD60" s="24" t="e">
        <f t="shared" si="17"/>
        <v>#DIV/0!</v>
      </c>
      <c r="AE60" s="37">
        <f t="shared" si="48"/>
        <v>15.2</v>
      </c>
      <c r="AF60" s="13">
        <f t="shared" si="49"/>
        <v>15.2</v>
      </c>
      <c r="AG60" s="16">
        <v>11</v>
      </c>
      <c r="AH60" s="32">
        <f t="shared" si="85"/>
        <v>4.1999999999999993</v>
      </c>
      <c r="AI60" s="33">
        <f t="shared" si="86"/>
        <v>38.181818181818187</v>
      </c>
      <c r="AJ60" s="16"/>
      <c r="AK60" s="16"/>
      <c r="AL60" s="23">
        <f t="shared" si="22"/>
        <v>0</v>
      </c>
      <c r="AM60" s="24" t="e">
        <f t="shared" si="81"/>
        <v>#DIV/0!</v>
      </c>
      <c r="AN60" s="16"/>
      <c r="AO60" s="16"/>
      <c r="AP60" s="23">
        <f t="shared" si="79"/>
        <v>0</v>
      </c>
      <c r="AQ60" s="24" t="e">
        <f t="shared" si="82"/>
        <v>#DIV/0!</v>
      </c>
      <c r="AR60" s="16"/>
      <c r="AS60" s="16"/>
      <c r="AT60" s="23">
        <f t="shared" si="26"/>
        <v>0</v>
      </c>
      <c r="AU60" s="24" t="e">
        <f t="shared" si="27"/>
        <v>#DIV/0!</v>
      </c>
      <c r="AV60" s="37">
        <f t="shared" si="50"/>
        <v>0</v>
      </c>
      <c r="AW60" s="13">
        <f t="shared" si="51"/>
        <v>0</v>
      </c>
      <c r="AX60" s="16">
        <v>0</v>
      </c>
      <c r="AY60" s="32">
        <f t="shared" si="87"/>
        <v>0</v>
      </c>
      <c r="AZ60" s="33" t="e">
        <f t="shared" si="88"/>
        <v>#DIV/0!</v>
      </c>
      <c r="BA60" s="16">
        <v>14</v>
      </c>
      <c r="BB60" s="16">
        <v>14</v>
      </c>
      <c r="BC60" s="23">
        <f t="shared" si="61"/>
        <v>0</v>
      </c>
      <c r="BD60" s="24">
        <f t="shared" si="56"/>
        <v>0</v>
      </c>
      <c r="BE60" s="16">
        <v>20.6</v>
      </c>
      <c r="BF60" s="16">
        <v>20.6</v>
      </c>
      <c r="BG60" s="23">
        <f>SUM(BF60-BE60)</f>
        <v>0</v>
      </c>
      <c r="BH60" s="24">
        <f>(BF60/BE60-1)*100</f>
        <v>0</v>
      </c>
      <c r="BI60" s="16">
        <v>28.1</v>
      </c>
      <c r="BJ60" s="16">
        <v>28.1</v>
      </c>
      <c r="BK60" s="23">
        <f t="shared" si="36"/>
        <v>0</v>
      </c>
      <c r="BL60" s="24">
        <f t="shared" si="46"/>
        <v>0</v>
      </c>
      <c r="BM60" s="37">
        <f>BA60+BE60+BI60</f>
        <v>62.7</v>
      </c>
      <c r="BN60" s="13">
        <f>BB60++BF60++BJ60</f>
        <v>62.7</v>
      </c>
      <c r="BO60" s="16">
        <v>92.4</v>
      </c>
      <c r="BP60" s="32">
        <f t="shared" si="89"/>
        <v>-29.700000000000003</v>
      </c>
      <c r="BQ60" s="33">
        <f t="shared" si="90"/>
        <v>-32.142857142857139</v>
      </c>
      <c r="BR60" s="37">
        <f t="shared" si="84"/>
        <v>149.5</v>
      </c>
      <c r="BS60" s="13">
        <f t="shared" si="84"/>
        <v>149.80000000000001</v>
      </c>
      <c r="BT60" s="17">
        <f t="shared" si="43"/>
        <v>217.8</v>
      </c>
      <c r="BU60" s="32">
        <f t="shared" si="91"/>
        <v>-68</v>
      </c>
      <c r="BV60" s="33">
        <f t="shared" si="92"/>
        <v>-31.221303948576672</v>
      </c>
    </row>
    <row r="61" spans="1:74" ht="29.25" customHeight="1" thickBot="1" x14ac:dyDescent="0.25">
      <c r="A61" s="7" t="s">
        <v>27</v>
      </c>
      <c r="B61" s="8">
        <f>SUM(B57:B60)</f>
        <v>98.55</v>
      </c>
      <c r="C61" s="8">
        <f>SUM(C57:C60)</f>
        <v>84.192000000000007</v>
      </c>
      <c r="D61" s="158">
        <f t="shared" si="65"/>
        <v>-14.35799999999999</v>
      </c>
      <c r="E61" s="105">
        <f t="shared" si="1"/>
        <v>-14.569254185692538</v>
      </c>
      <c r="F61" s="8">
        <f>SUM(F57:F60)</f>
        <v>77.349999999999994</v>
      </c>
      <c r="G61" s="8">
        <f>SUM(G57:G60)</f>
        <v>79.954999999999998</v>
      </c>
      <c r="H61" s="159">
        <f t="shared" si="6"/>
        <v>2.605000000000004</v>
      </c>
      <c r="I61" s="105">
        <f t="shared" si="7"/>
        <v>3.3678086619263192</v>
      </c>
      <c r="J61" s="8">
        <f>SUM(J57:J60)</f>
        <v>83.18</v>
      </c>
      <c r="K61" s="8">
        <f>SUM(K57:K60)</f>
        <v>81.28</v>
      </c>
      <c r="L61" s="104">
        <f t="shared" si="8"/>
        <v>-1.9000000000000057</v>
      </c>
      <c r="M61" s="105">
        <f t="shared" si="9"/>
        <v>-2.2842029333974612</v>
      </c>
      <c r="N61" s="79">
        <f>SUM(N57:N60)</f>
        <v>259.08</v>
      </c>
      <c r="O61" s="79">
        <f>SUM(O57:O60)</f>
        <v>245.42699999999996</v>
      </c>
      <c r="P61" s="75">
        <f>SUM(P57:P60)</f>
        <v>339.8</v>
      </c>
      <c r="Q61" s="25">
        <f t="shared" si="45"/>
        <v>-94.373000000000047</v>
      </c>
      <c r="R61" s="26">
        <f t="shared" si="11"/>
        <v>-27.773101824602719</v>
      </c>
      <c r="S61" s="8">
        <f>SUM(S57:S60)</f>
        <v>63.070000000000007</v>
      </c>
      <c r="T61" s="8">
        <f>SUM(T57:T60)</f>
        <v>63.070000000000007</v>
      </c>
      <c r="U61" s="104">
        <f t="shared" si="12"/>
        <v>0</v>
      </c>
      <c r="V61" s="105">
        <f t="shared" si="13"/>
        <v>0</v>
      </c>
      <c r="W61" s="8">
        <f>SUM(W57:W60)</f>
        <v>0</v>
      </c>
      <c r="X61" s="8">
        <f>SUM(X57:X60)</f>
        <v>0</v>
      </c>
      <c r="Y61" s="8">
        <f t="shared" si="14"/>
        <v>0</v>
      </c>
      <c r="Z61" s="9" t="e">
        <f t="shared" si="15"/>
        <v>#DIV/0!</v>
      </c>
      <c r="AA61" s="8">
        <f>SUM(AA57:AA60)</f>
        <v>21.247</v>
      </c>
      <c r="AB61" s="8">
        <f>SUM(AB57:AB60)</f>
        <v>21.247</v>
      </c>
      <c r="AC61" s="8">
        <f t="shared" si="16"/>
        <v>0</v>
      </c>
      <c r="AD61" s="9">
        <f t="shared" si="17"/>
        <v>0</v>
      </c>
      <c r="AE61" s="8">
        <f>SUM(AE57:AE60)</f>
        <v>84.317000000000007</v>
      </c>
      <c r="AF61" s="8">
        <f>SUM(AF57:AF60)</f>
        <v>84.317000000000007</v>
      </c>
      <c r="AG61" s="8">
        <f>SUM(AG57:AG60)</f>
        <v>101.60000000000001</v>
      </c>
      <c r="AH61" s="8">
        <f>SUM(AF61-AG61)</f>
        <v>-17.283000000000001</v>
      </c>
      <c r="AI61" s="9">
        <f>(AF61/AG61-1)*100</f>
        <v>-17.010826771653541</v>
      </c>
      <c r="AJ61" s="8">
        <f>SUM(AJ57:AJ60)</f>
        <v>3.6179999999999999</v>
      </c>
      <c r="AK61" s="8">
        <f>SUM(AK57:AK60)</f>
        <v>3.6179999999999999</v>
      </c>
      <c r="AL61" s="8">
        <f t="shared" si="22"/>
        <v>0</v>
      </c>
      <c r="AM61" s="9">
        <f t="shared" si="81"/>
        <v>0</v>
      </c>
      <c r="AN61" s="8">
        <f>SUM(AN57:AN60)</f>
        <v>11.167</v>
      </c>
      <c r="AO61" s="8">
        <f>SUM(AO57:AO60)</f>
        <v>11.167</v>
      </c>
      <c r="AP61" s="8">
        <f t="shared" si="79"/>
        <v>0</v>
      </c>
      <c r="AQ61" s="9">
        <f t="shared" si="82"/>
        <v>0</v>
      </c>
      <c r="AR61" s="8">
        <f>SUM(AR57:AR60)</f>
        <v>20.186</v>
      </c>
      <c r="AS61" s="8">
        <f>SUM(AS57:AS60)</f>
        <v>20.186</v>
      </c>
      <c r="AT61" s="8">
        <f t="shared" si="26"/>
        <v>0</v>
      </c>
      <c r="AU61" s="9">
        <f t="shared" si="27"/>
        <v>0</v>
      </c>
      <c r="AV61" s="8">
        <f>SUM(AV57:AV60)</f>
        <v>34.971000000000004</v>
      </c>
      <c r="AW61" s="8">
        <f>SUM(AW57:AW60)</f>
        <v>34.971000000000004</v>
      </c>
      <c r="AX61" s="8">
        <f>SUM(AX57:AX60)</f>
        <v>52.4</v>
      </c>
      <c r="AY61" s="8">
        <f>SUM(AW61-AX61)</f>
        <v>-17.428999999999995</v>
      </c>
      <c r="AZ61" s="9">
        <f>(AW61/AX61-1)*100</f>
        <v>-33.261450381679381</v>
      </c>
      <c r="BA61" s="8">
        <f>SUM(BA57:BA60)</f>
        <v>23.942</v>
      </c>
      <c r="BB61" s="8">
        <f>SUM(BB57:BB60)</f>
        <v>23.942</v>
      </c>
      <c r="BC61" s="8">
        <f t="shared" si="61"/>
        <v>0</v>
      </c>
      <c r="BD61" s="9">
        <f t="shared" si="56"/>
        <v>0</v>
      </c>
      <c r="BE61" s="8">
        <f>SUM(BE57:BE60)</f>
        <v>66.370999999999995</v>
      </c>
      <c r="BF61" s="8">
        <f>SUM(BF57:BF60)</f>
        <v>66.370999999999995</v>
      </c>
      <c r="BG61" s="8">
        <f>SUM(BF61-BE61)</f>
        <v>0</v>
      </c>
      <c r="BH61" s="9">
        <f>(BF61/BE61-1)*100</f>
        <v>0</v>
      </c>
      <c r="BI61" s="8">
        <f>SUM(BI57:BI60)</f>
        <v>97.12</v>
      </c>
      <c r="BJ61" s="8">
        <f>SUM(BJ57:BJ60)</f>
        <v>97.12</v>
      </c>
      <c r="BK61" s="8">
        <f t="shared" si="36"/>
        <v>0</v>
      </c>
      <c r="BL61" s="9">
        <f t="shared" si="46"/>
        <v>0</v>
      </c>
      <c r="BM61" s="8">
        <f>SUM(BM57:BM60)</f>
        <v>104.67</v>
      </c>
      <c r="BN61" s="8">
        <f>SUM(BN57:BN60)</f>
        <v>104.67</v>
      </c>
      <c r="BO61" s="8">
        <f>SUM(BO57:BO60)</f>
        <v>283.3</v>
      </c>
      <c r="BP61" s="8">
        <f>SUM(BN61-BO61)</f>
        <v>-178.63</v>
      </c>
      <c r="BQ61" s="9">
        <f>(BN61/BO61-1)*100</f>
        <v>-63.053300388280974</v>
      </c>
      <c r="BR61" s="8">
        <f>SUM(BR57:BR60)</f>
        <v>483.03800000000001</v>
      </c>
      <c r="BS61" s="8">
        <f>SUM(BS57:BS60)</f>
        <v>469.38499999999999</v>
      </c>
      <c r="BT61" s="17">
        <f t="shared" si="43"/>
        <v>777.1</v>
      </c>
      <c r="BU61" s="8">
        <f>SUM(BS61-BT61)</f>
        <v>-307.71500000000003</v>
      </c>
      <c r="BV61" s="9">
        <f>(BS61/BT61-1)*100</f>
        <v>-39.597863852785999</v>
      </c>
    </row>
    <row r="62" spans="1:74" ht="13.5" customHeight="1" thickBot="1" x14ac:dyDescent="0.25">
      <c r="A62" s="4" t="s">
        <v>28</v>
      </c>
      <c r="B62" s="10">
        <f>SUM(B38+B56+B61)</f>
        <v>1237.43</v>
      </c>
      <c r="C62" s="10">
        <f>SUM(C38+C56+C61)</f>
        <v>1155.4459999999999</v>
      </c>
      <c r="D62" s="158">
        <f t="shared" si="65"/>
        <v>-81.984000000000151</v>
      </c>
      <c r="E62" s="11">
        <f t="shared" si="1"/>
        <v>-6.6253444639292836</v>
      </c>
      <c r="F62" s="10">
        <f>SUM(F38+F56+F61)</f>
        <v>1026.7499999999998</v>
      </c>
      <c r="G62" s="10">
        <f>SUM(G38+G56+G61)</f>
        <v>1099.5816</v>
      </c>
      <c r="H62" s="159">
        <f t="shared" si="6"/>
        <v>72.831600000000208</v>
      </c>
      <c r="I62" s="11">
        <f t="shared" si="7"/>
        <v>7.0934112490869561</v>
      </c>
      <c r="J62" s="10">
        <f>SUM(J38+J56+J61)</f>
        <v>1090.43</v>
      </c>
      <c r="K62" s="10">
        <f>SUM(K38+K56+K61)</f>
        <v>1034.1200000000001</v>
      </c>
      <c r="L62" s="10">
        <f t="shared" si="8"/>
        <v>-56.309999999999945</v>
      </c>
      <c r="M62" s="11">
        <f t="shared" si="9"/>
        <v>-5.1640178645121608</v>
      </c>
      <c r="N62" s="79">
        <f>SUM(N38+N56+N61)</f>
        <v>3421.4700000000003</v>
      </c>
      <c r="O62" s="79">
        <f>SUM(O38+O56+O61)</f>
        <v>3350.6735999999996</v>
      </c>
      <c r="P62" s="72">
        <f>P38+P56+P61</f>
        <v>4601.9000000000005</v>
      </c>
      <c r="Q62" s="25">
        <f t="shared" si="45"/>
        <v>-1251.2264000000009</v>
      </c>
      <c r="R62" s="26">
        <f t="shared" si="11"/>
        <v>-27.189343532019407</v>
      </c>
      <c r="S62" s="10">
        <f>SUM(S38+S56+S61)</f>
        <v>803.5200000000001</v>
      </c>
      <c r="T62" s="10">
        <f>SUM(T38+T56+T61)</f>
        <v>803.5200000000001</v>
      </c>
      <c r="U62" s="10">
        <f t="shared" si="12"/>
        <v>0</v>
      </c>
      <c r="V62" s="11">
        <f t="shared" si="13"/>
        <v>0</v>
      </c>
      <c r="W62" s="10">
        <f>SUM(W38+W56+W61)</f>
        <v>0</v>
      </c>
      <c r="X62" s="10">
        <f>SUM(X38+X56+X61)</f>
        <v>0</v>
      </c>
      <c r="Y62" s="10">
        <f t="shared" si="14"/>
        <v>0</v>
      </c>
      <c r="Z62" s="11" t="e">
        <f t="shared" si="15"/>
        <v>#DIV/0!</v>
      </c>
      <c r="AA62" s="10">
        <f>SUM(AA38+AA56+AA61)</f>
        <v>21.247</v>
      </c>
      <c r="AB62" s="10">
        <f>SUM(AB38+AB56+AB61)</f>
        <v>21.247</v>
      </c>
      <c r="AC62" s="10">
        <f t="shared" si="16"/>
        <v>0</v>
      </c>
      <c r="AD62" s="11">
        <f t="shared" si="17"/>
        <v>0</v>
      </c>
      <c r="AE62" s="10">
        <f>SUM(AE38+AE56+AE61)</f>
        <v>824.76700000000005</v>
      </c>
      <c r="AF62" s="10">
        <f>SUM(AF38+AF56+AF61)</f>
        <v>824.76700000000005</v>
      </c>
      <c r="AG62" s="10">
        <f>SUM(AG38+AG56+AG61)</f>
        <v>512.79999999999995</v>
      </c>
      <c r="AH62" s="10">
        <f>SUM(AF62-AG62)</f>
        <v>311.9670000000001</v>
      </c>
      <c r="AI62" s="11">
        <f>(AF62/AG62-1)*100</f>
        <v>60.835998439937633</v>
      </c>
      <c r="AJ62" s="10">
        <f>SUM(AJ38+AJ56+AJ61)</f>
        <v>3.6179999999999999</v>
      </c>
      <c r="AK62" s="10">
        <f>SUM(AK38+AK56+AK61)</f>
        <v>3.6179999999999999</v>
      </c>
      <c r="AL62" s="10">
        <f t="shared" si="22"/>
        <v>0</v>
      </c>
      <c r="AM62" s="11">
        <f t="shared" si="81"/>
        <v>0</v>
      </c>
      <c r="AN62" s="10">
        <f>SUM(AN38+AN56+AN61)</f>
        <v>11.167</v>
      </c>
      <c r="AO62" s="10">
        <f>SUM(AO38+AO56+AO61)</f>
        <v>11.167</v>
      </c>
      <c r="AP62" s="10">
        <f t="shared" si="79"/>
        <v>0</v>
      </c>
      <c r="AQ62" s="11">
        <f t="shared" si="82"/>
        <v>0</v>
      </c>
      <c r="AR62" s="10">
        <f>SUM(AR38+AR56+AR61)</f>
        <v>20.186</v>
      </c>
      <c r="AS62" s="10">
        <f>SUM(AS38+AS56+AS61)</f>
        <v>20.186</v>
      </c>
      <c r="AT62" s="10">
        <f t="shared" si="26"/>
        <v>0</v>
      </c>
      <c r="AU62" s="11">
        <f t="shared" si="27"/>
        <v>0</v>
      </c>
      <c r="AV62" s="10">
        <f>SUM(AV38+AV56+AV61)</f>
        <v>34.971000000000004</v>
      </c>
      <c r="AW62" s="10">
        <f t="shared" ref="AW62:AX62" si="93">SUM(AW38+AW56+AW61)</f>
        <v>34.971000000000004</v>
      </c>
      <c r="AX62" s="10">
        <f t="shared" si="93"/>
        <v>52.4</v>
      </c>
      <c r="AY62" s="10">
        <f>SUM(AW62-AX62)</f>
        <v>-17.428999999999995</v>
      </c>
      <c r="AZ62" s="11">
        <f>(AW62/AX62-1)*100</f>
        <v>-33.261450381679381</v>
      </c>
      <c r="BA62" s="10">
        <f>SUM(BA38+BA56+BA61)</f>
        <v>482.54000000000008</v>
      </c>
      <c r="BB62" s="10">
        <f>SUM(BB38+BB56+BB61)</f>
        <v>482.54000000000008</v>
      </c>
      <c r="BC62" s="10">
        <f t="shared" si="61"/>
        <v>0</v>
      </c>
      <c r="BD62" s="11">
        <f t="shared" si="56"/>
        <v>0</v>
      </c>
      <c r="BE62" s="10">
        <f>SUM(BE38+BE56+BE61)</f>
        <v>920.97439999999995</v>
      </c>
      <c r="BF62" s="10">
        <f>SUM(BF38+BF56+BF61)</f>
        <v>920.97439999999995</v>
      </c>
      <c r="BG62" s="10">
        <f>SUM(BF62-BE62)</f>
        <v>0</v>
      </c>
      <c r="BH62" s="11">
        <f>(BF62/BE62-1)*100</f>
        <v>0</v>
      </c>
      <c r="BI62" s="10">
        <f>SUM(BI38+BI56+BI61)</f>
        <v>1254.3239999999996</v>
      </c>
      <c r="BJ62" s="10">
        <f>SUM(BJ38+BJ56+BJ61)</f>
        <v>1254.3239999999996</v>
      </c>
      <c r="BK62" s="10">
        <f t="shared" si="36"/>
        <v>0</v>
      </c>
      <c r="BL62" s="11">
        <f t="shared" si="46"/>
        <v>0</v>
      </c>
      <c r="BM62" s="10">
        <f>SUM(BM38+BM56+BM61)</f>
        <v>2575.0754000000002</v>
      </c>
      <c r="BN62" s="11">
        <f>SUM(BN38+BN56+BN61)</f>
        <v>2575.0754000000002</v>
      </c>
      <c r="BO62" s="124">
        <f>SUM(BO38+BO56+BO61)</f>
        <v>3757.5500000000006</v>
      </c>
      <c r="BP62" s="11">
        <f>SUM(BN62-BO62)</f>
        <v>-1182.4746000000005</v>
      </c>
      <c r="BQ62" s="11">
        <f>(BN62/BO62-1)*100</f>
        <v>-31.469297813735018</v>
      </c>
      <c r="BR62" s="10">
        <f>SUM(BR38+BR56+BR61)</f>
        <v>6856.2834000000003</v>
      </c>
      <c r="BS62" s="10">
        <f>SUM(BS38+BS56+BS61)</f>
        <v>6785.4870000000001</v>
      </c>
      <c r="BT62" s="123">
        <f t="shared" si="43"/>
        <v>8924.6500000000015</v>
      </c>
      <c r="BU62" s="11">
        <f>SUM(BS62-BT62)</f>
        <v>-2139.1630000000014</v>
      </c>
      <c r="BV62" s="11">
        <f>(BS62/BT62-1)*100</f>
        <v>-23.969152851932584</v>
      </c>
    </row>
    <row r="64" spans="1:74" ht="13.5" customHeight="1" x14ac:dyDescent="0.2">
      <c r="A64" s="1" t="s">
        <v>94</v>
      </c>
      <c r="M64" s="1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BE3:BF3"/>
    <mergeCell ref="AC3:AD3"/>
    <mergeCell ref="A1:V2"/>
    <mergeCell ref="A3:A4"/>
    <mergeCell ref="B3:C3"/>
    <mergeCell ref="D3:E3"/>
    <mergeCell ref="F3:G3"/>
    <mergeCell ref="H3:I3"/>
    <mergeCell ref="J3:K3"/>
    <mergeCell ref="L3:M3"/>
    <mergeCell ref="N3:P3"/>
    <mergeCell ref="Q3:R3"/>
    <mergeCell ref="S3:T3"/>
    <mergeCell ref="U3:V3"/>
    <mergeCell ref="W3:X3"/>
    <mergeCell ref="Y3:Z3"/>
    <mergeCell ref="AA3:AB3"/>
    <mergeCell ref="BC3:BD3"/>
    <mergeCell ref="AE3:AG3"/>
    <mergeCell ref="AH3:AI3"/>
    <mergeCell ref="AJ3:AK3"/>
    <mergeCell ref="AL3:AM3"/>
    <mergeCell ref="AN3:AO3"/>
    <mergeCell ref="AP3:AQ3"/>
    <mergeCell ref="AR3:AS3"/>
    <mergeCell ref="AT3:AU3"/>
    <mergeCell ref="AV3:AX3"/>
    <mergeCell ref="AY3:AZ3"/>
    <mergeCell ref="BA3:BB3"/>
    <mergeCell ref="BR3:BT3"/>
    <mergeCell ref="BU3:BV3"/>
    <mergeCell ref="BG3:BH3"/>
    <mergeCell ref="BI3:BJ3"/>
    <mergeCell ref="BK3:BL3"/>
    <mergeCell ref="BM3:BO3"/>
    <mergeCell ref="BP3:BQ3"/>
  </mergeCells>
  <conditionalFormatting sqref="BC6:BC62 L25:M25 AQ25 V25:AD25 M27 V27 W26:Y28 Z27 AA26:AC28 AD27 AQ27 H6:H62 L6:L24 L26:L62 U6:U62 Y6:Y24 Y29:Y62 AC6:AC24 AC29:AC62 AH6:AH62 AL6:AL62 AP6:AP62 AT6:AT62 AY6:AY62 AJ25:AK28 AR25:AS28 AU25 AU27 E25 E27 I25 I27 BH25:BH30 BL25 BL27 BG6:BG37 BG39:BG55 BG57:BG62 BK6:BK62 BP6:BP62 BU6:BU62 D6:D62 BA25:BB28 BE25:BF28 BI25:BJ28 Q6:Q62">
    <cfRule type="colorScale" priority="25">
      <colorScale>
        <cfvo type="num" val="&quot;&lt;0&quot;"/>
        <cfvo type="num" val="&quot;&gt;0&quot;"/>
        <color rgb="FF00B050"/>
        <color rgb="FFFF0000"/>
      </colorScale>
    </cfRule>
    <cfRule type="colorScale" priority="26">
      <colorScale>
        <cfvo type="num" val="&quot;&lt;0&quot;"/>
        <cfvo type="num" val="&quot;&gt;0&quot;"/>
        <color rgb="FF00B050"/>
        <color rgb="FFFF0000"/>
      </colorScale>
    </cfRule>
  </conditionalFormatting>
  <pageMargins left="3.937007874015748E-2" right="3.937007874015748E-2" top="0.15748031496062992" bottom="0.15748031496062992" header="0" footer="0"/>
  <pageSetup paperSize="9" scale="78" orientation="landscape" r:id="rId1"/>
  <rowBreaks count="1" manualBreakCount="1">
    <brk id="62" max="16383" man="1"/>
  </rowBreaks>
  <colBreaks count="1" manualBreakCount="1">
    <brk id="54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BV67"/>
  <sheetViews>
    <sheetView zoomScale="120" zoomScaleNormal="12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I61" sqref="I61"/>
    </sheetView>
  </sheetViews>
  <sheetFormatPr defaultColWidth="9.140625" defaultRowHeight="13.5" customHeight="1" x14ac:dyDescent="0.2"/>
  <cols>
    <col min="1" max="1" width="26.5703125" style="116" customWidth="1"/>
    <col min="2" max="4" width="6.85546875" style="1" customWidth="1"/>
    <col min="5" max="6" width="8.5703125" style="1" customWidth="1"/>
    <col min="7" max="7" width="7.28515625" style="1" customWidth="1"/>
    <col min="8" max="8" width="6" style="1" customWidth="1"/>
    <col min="9" max="9" width="8" style="1" customWidth="1"/>
    <col min="10" max="12" width="6.140625" style="1" customWidth="1"/>
    <col min="13" max="18" width="6.85546875" style="1" customWidth="1"/>
    <col min="19" max="21" width="5.7109375" style="1" hidden="1" customWidth="1"/>
    <col min="22" max="22" width="6.85546875" style="1" hidden="1" customWidth="1"/>
    <col min="23" max="25" width="6.140625" style="1" hidden="1" customWidth="1"/>
    <col min="26" max="26" width="7.5703125" style="1" hidden="1" customWidth="1"/>
    <col min="27" max="29" width="5.85546875" style="1" hidden="1" customWidth="1"/>
    <col min="30" max="35" width="7.5703125" style="1" hidden="1" customWidth="1"/>
    <col min="36" max="38" width="6.42578125" style="1" hidden="1" customWidth="1"/>
    <col min="39" max="39" width="7.5703125" style="1" hidden="1" customWidth="1"/>
    <col min="40" max="42" width="6.5703125" style="1" hidden="1" customWidth="1"/>
    <col min="43" max="43" width="7.5703125" style="1" hidden="1" customWidth="1"/>
    <col min="44" max="46" width="6.28515625" style="1" hidden="1" customWidth="1"/>
    <col min="47" max="52" width="7.5703125" style="1" hidden="1" customWidth="1"/>
    <col min="53" max="74" width="0" style="1" hidden="1" customWidth="1"/>
    <col min="75" max="16384" width="9.140625" style="1"/>
  </cols>
  <sheetData>
    <row r="1" spans="1:74" ht="13.5" customHeight="1" x14ac:dyDescent="0.2">
      <c r="A1" s="207" t="s">
        <v>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74" ht="6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74" ht="13.5" customHeight="1" x14ac:dyDescent="0.2">
      <c r="A3" s="222" t="s">
        <v>0</v>
      </c>
      <c r="B3" s="265" t="s">
        <v>50</v>
      </c>
      <c r="C3" s="266"/>
      <c r="D3" s="203" t="s">
        <v>1</v>
      </c>
      <c r="E3" s="204"/>
      <c r="F3" s="265" t="s">
        <v>51</v>
      </c>
      <c r="G3" s="266"/>
      <c r="H3" s="203" t="s">
        <v>1</v>
      </c>
      <c r="I3" s="204"/>
      <c r="J3" s="265" t="s">
        <v>52</v>
      </c>
      <c r="K3" s="266"/>
      <c r="L3" s="203" t="s">
        <v>1</v>
      </c>
      <c r="M3" s="204"/>
      <c r="N3" s="217" t="s">
        <v>52</v>
      </c>
      <c r="O3" s="218"/>
      <c r="P3" s="219"/>
      <c r="Q3" s="215" t="s">
        <v>33</v>
      </c>
      <c r="R3" s="216"/>
      <c r="S3" s="205" t="s">
        <v>51</v>
      </c>
      <c r="T3" s="206"/>
      <c r="U3" s="203" t="s">
        <v>1</v>
      </c>
      <c r="V3" s="204"/>
      <c r="W3" s="205" t="s">
        <v>52</v>
      </c>
      <c r="X3" s="206"/>
      <c r="Y3" s="203" t="s">
        <v>1</v>
      </c>
      <c r="Z3" s="204"/>
      <c r="AA3" s="205" t="s">
        <v>52</v>
      </c>
      <c r="AB3" s="206"/>
      <c r="AC3" s="203" t="s">
        <v>1</v>
      </c>
      <c r="AD3" s="204"/>
      <c r="AE3" s="217" t="s">
        <v>52</v>
      </c>
      <c r="AF3" s="218"/>
      <c r="AG3" s="219"/>
      <c r="AH3" s="215" t="s">
        <v>34</v>
      </c>
      <c r="AI3" s="216"/>
      <c r="AJ3" s="205" t="s">
        <v>51</v>
      </c>
      <c r="AK3" s="206"/>
      <c r="AL3" s="203" t="s">
        <v>1</v>
      </c>
      <c r="AM3" s="204"/>
      <c r="AN3" s="205" t="s">
        <v>51</v>
      </c>
      <c r="AO3" s="206"/>
      <c r="AP3" s="203" t="s">
        <v>1</v>
      </c>
      <c r="AQ3" s="204"/>
      <c r="AR3" s="205" t="s">
        <v>51</v>
      </c>
      <c r="AS3" s="206"/>
      <c r="AT3" s="203" t="s">
        <v>1</v>
      </c>
      <c r="AU3" s="204"/>
      <c r="AV3" s="217" t="s">
        <v>51</v>
      </c>
      <c r="AW3" s="218"/>
      <c r="AX3" s="219"/>
      <c r="AY3" s="220" t="s">
        <v>35</v>
      </c>
      <c r="AZ3" s="221"/>
      <c r="BA3" s="205" t="s">
        <v>51</v>
      </c>
      <c r="BB3" s="206"/>
      <c r="BC3" s="203" t="s">
        <v>1</v>
      </c>
      <c r="BD3" s="204"/>
      <c r="BE3" s="205" t="s">
        <v>51</v>
      </c>
      <c r="BF3" s="206"/>
      <c r="BG3" s="203" t="s">
        <v>1</v>
      </c>
      <c r="BH3" s="204"/>
      <c r="BI3" s="205" t="s">
        <v>51</v>
      </c>
      <c r="BJ3" s="206"/>
      <c r="BK3" s="203" t="s">
        <v>1</v>
      </c>
      <c r="BL3" s="204"/>
      <c r="BM3" s="217" t="s">
        <v>51</v>
      </c>
      <c r="BN3" s="218"/>
      <c r="BO3" s="219"/>
      <c r="BP3" s="203" t="s">
        <v>36</v>
      </c>
      <c r="BQ3" s="204"/>
      <c r="BR3" s="200" t="s">
        <v>51</v>
      </c>
      <c r="BS3" s="201"/>
      <c r="BT3" s="202"/>
      <c r="BU3" s="203" t="s">
        <v>112</v>
      </c>
      <c r="BV3" s="204"/>
    </row>
    <row r="4" spans="1:74" ht="13.5" customHeight="1" thickBot="1" x14ac:dyDescent="0.25">
      <c r="A4" s="223"/>
      <c r="B4" s="267">
        <v>44562</v>
      </c>
      <c r="C4" s="268">
        <v>44927</v>
      </c>
      <c r="D4" s="35" t="s">
        <v>54</v>
      </c>
      <c r="E4" s="36" t="s">
        <v>2</v>
      </c>
      <c r="F4" s="267">
        <v>44593</v>
      </c>
      <c r="G4" s="268">
        <v>44958</v>
      </c>
      <c r="H4" s="35" t="s">
        <v>54</v>
      </c>
      <c r="I4" s="36" t="s">
        <v>2</v>
      </c>
      <c r="J4" s="267">
        <v>44621</v>
      </c>
      <c r="K4" s="268">
        <v>44986</v>
      </c>
      <c r="L4" s="35" t="s">
        <v>54</v>
      </c>
      <c r="M4" s="36" t="s">
        <v>2</v>
      </c>
      <c r="N4" s="67" t="s">
        <v>127</v>
      </c>
      <c r="O4" s="67" t="s">
        <v>126</v>
      </c>
      <c r="P4" s="68" t="s">
        <v>125</v>
      </c>
      <c r="Q4" s="82" t="s">
        <v>54</v>
      </c>
      <c r="R4" s="83" t="s">
        <v>2</v>
      </c>
      <c r="S4" s="31">
        <v>44652</v>
      </c>
      <c r="T4" s="34">
        <v>45017</v>
      </c>
      <c r="U4" s="35" t="s">
        <v>54</v>
      </c>
      <c r="V4" s="36" t="s">
        <v>2</v>
      </c>
      <c r="W4" s="31">
        <v>44682</v>
      </c>
      <c r="X4" s="34">
        <v>45047</v>
      </c>
      <c r="Y4" s="35" t="s">
        <v>54</v>
      </c>
      <c r="Z4" s="36" t="s">
        <v>2</v>
      </c>
      <c r="AA4" s="31">
        <v>44713</v>
      </c>
      <c r="AB4" s="34">
        <v>45078</v>
      </c>
      <c r="AC4" s="35" t="s">
        <v>54</v>
      </c>
      <c r="AD4" s="36" t="s">
        <v>2</v>
      </c>
      <c r="AE4" s="67" t="s">
        <v>124</v>
      </c>
      <c r="AF4" s="67" t="s">
        <v>123</v>
      </c>
      <c r="AG4" s="68" t="s">
        <v>122</v>
      </c>
      <c r="AH4" s="82" t="s">
        <v>54</v>
      </c>
      <c r="AI4" s="83" t="s">
        <v>2</v>
      </c>
      <c r="AJ4" s="31">
        <v>44743</v>
      </c>
      <c r="AK4" s="34">
        <v>45108</v>
      </c>
      <c r="AL4" s="35" t="s">
        <v>54</v>
      </c>
      <c r="AM4" s="36" t="s">
        <v>2</v>
      </c>
      <c r="AN4" s="31">
        <v>44774</v>
      </c>
      <c r="AO4" s="34">
        <v>45139</v>
      </c>
      <c r="AP4" s="35" t="s">
        <v>54</v>
      </c>
      <c r="AQ4" s="36" t="s">
        <v>2</v>
      </c>
      <c r="AR4" s="31">
        <v>44805</v>
      </c>
      <c r="AS4" s="34">
        <v>45170</v>
      </c>
      <c r="AT4" s="35" t="s">
        <v>54</v>
      </c>
      <c r="AU4" s="36" t="s">
        <v>2</v>
      </c>
      <c r="AV4" s="67" t="s">
        <v>121</v>
      </c>
      <c r="AW4" s="67" t="s">
        <v>120</v>
      </c>
      <c r="AX4" s="68" t="s">
        <v>119</v>
      </c>
      <c r="AY4" s="90" t="s">
        <v>54</v>
      </c>
      <c r="AZ4" s="91" t="s">
        <v>2</v>
      </c>
      <c r="BA4" s="31">
        <v>44835</v>
      </c>
      <c r="BB4" s="34">
        <v>45200</v>
      </c>
      <c r="BC4" s="35" t="s">
        <v>54</v>
      </c>
      <c r="BD4" s="36" t="s">
        <v>2</v>
      </c>
      <c r="BE4" s="31">
        <v>44866</v>
      </c>
      <c r="BF4" s="34">
        <v>45231</v>
      </c>
      <c r="BG4" s="35" t="s">
        <v>54</v>
      </c>
      <c r="BH4" s="36" t="s">
        <v>2</v>
      </c>
      <c r="BI4" s="31">
        <v>44896</v>
      </c>
      <c r="BJ4" s="34">
        <v>45261</v>
      </c>
      <c r="BK4" s="35" t="s">
        <v>54</v>
      </c>
      <c r="BL4" s="36" t="s">
        <v>2</v>
      </c>
      <c r="BM4" s="67" t="s">
        <v>118</v>
      </c>
      <c r="BN4" s="67" t="s">
        <v>117</v>
      </c>
      <c r="BO4" s="68" t="s">
        <v>116</v>
      </c>
      <c r="BP4" s="35" t="s">
        <v>54</v>
      </c>
      <c r="BQ4" s="36" t="s">
        <v>2</v>
      </c>
      <c r="BR4" s="31" t="s">
        <v>115</v>
      </c>
      <c r="BS4" s="31" t="s">
        <v>114</v>
      </c>
      <c r="BT4" s="38" t="s">
        <v>113</v>
      </c>
      <c r="BU4" s="35" t="s">
        <v>54</v>
      </c>
      <c r="BV4" s="36" t="s">
        <v>2</v>
      </c>
    </row>
    <row r="5" spans="1:74" ht="13.5" customHeight="1" thickBot="1" x14ac:dyDescent="0.25">
      <c r="A5" s="109">
        <v>1</v>
      </c>
      <c r="B5" s="20">
        <v>2</v>
      </c>
      <c r="C5" s="21">
        <v>3</v>
      </c>
      <c r="D5" s="19">
        <v>4</v>
      </c>
      <c r="E5" s="18">
        <v>5</v>
      </c>
      <c r="F5" s="20">
        <v>6</v>
      </c>
      <c r="G5" s="21">
        <v>7</v>
      </c>
      <c r="H5" s="19">
        <v>8</v>
      </c>
      <c r="I5" s="18">
        <v>9</v>
      </c>
      <c r="J5" s="20">
        <v>10</v>
      </c>
      <c r="K5" s="21">
        <v>11</v>
      </c>
      <c r="L5" s="19">
        <v>12</v>
      </c>
      <c r="M5" s="18">
        <v>13</v>
      </c>
      <c r="N5" s="69">
        <v>14</v>
      </c>
      <c r="O5" s="69">
        <v>15</v>
      </c>
      <c r="P5" s="70">
        <v>16</v>
      </c>
      <c r="Q5" s="84">
        <v>17</v>
      </c>
      <c r="R5" s="85">
        <v>18</v>
      </c>
      <c r="S5" s="20">
        <v>19</v>
      </c>
      <c r="T5" s="21">
        <v>20</v>
      </c>
      <c r="U5" s="19">
        <v>21</v>
      </c>
      <c r="V5" s="18">
        <v>22</v>
      </c>
      <c r="W5" s="20">
        <v>23</v>
      </c>
      <c r="X5" s="21">
        <v>24</v>
      </c>
      <c r="Y5" s="19">
        <v>25</v>
      </c>
      <c r="Z5" s="18">
        <v>26</v>
      </c>
      <c r="AA5" s="20">
        <v>27</v>
      </c>
      <c r="AB5" s="21">
        <v>28</v>
      </c>
      <c r="AC5" s="19">
        <v>29</v>
      </c>
      <c r="AD5" s="18">
        <v>30</v>
      </c>
      <c r="AE5" s="69">
        <v>31</v>
      </c>
      <c r="AF5" s="69">
        <v>32</v>
      </c>
      <c r="AG5" s="70">
        <v>33</v>
      </c>
      <c r="AH5" s="84">
        <v>34</v>
      </c>
      <c r="AI5" s="85">
        <v>35</v>
      </c>
      <c r="AJ5" s="20">
        <v>36</v>
      </c>
      <c r="AK5" s="21">
        <v>37</v>
      </c>
      <c r="AL5" s="19">
        <v>38</v>
      </c>
      <c r="AM5" s="18">
        <v>39</v>
      </c>
      <c r="AN5" s="20">
        <v>40</v>
      </c>
      <c r="AO5" s="21">
        <v>41</v>
      </c>
      <c r="AP5" s="19">
        <v>42</v>
      </c>
      <c r="AQ5" s="18">
        <v>43</v>
      </c>
      <c r="AR5" s="20">
        <v>44</v>
      </c>
      <c r="AS5" s="21">
        <v>45</v>
      </c>
      <c r="AT5" s="19">
        <v>46</v>
      </c>
      <c r="AU5" s="18">
        <v>47</v>
      </c>
      <c r="AV5" s="69">
        <v>48</v>
      </c>
      <c r="AW5" s="69">
        <v>49</v>
      </c>
      <c r="AX5" s="70">
        <v>50</v>
      </c>
      <c r="AY5" s="92">
        <v>51</v>
      </c>
      <c r="AZ5" s="93">
        <v>52</v>
      </c>
      <c r="BA5" s="20">
        <v>53</v>
      </c>
      <c r="BB5" s="21">
        <v>54</v>
      </c>
      <c r="BC5" s="19">
        <v>55</v>
      </c>
      <c r="BD5" s="18">
        <v>56</v>
      </c>
      <c r="BE5" s="20">
        <v>57</v>
      </c>
      <c r="BF5" s="21">
        <v>58</v>
      </c>
      <c r="BG5" s="19">
        <v>59</v>
      </c>
      <c r="BH5" s="18">
        <v>60</v>
      </c>
      <c r="BI5" s="20">
        <v>61</v>
      </c>
      <c r="BJ5" s="21">
        <v>62</v>
      </c>
      <c r="BK5" s="19">
        <v>63</v>
      </c>
      <c r="BL5" s="18">
        <v>64</v>
      </c>
      <c r="BM5" s="81">
        <v>65</v>
      </c>
      <c r="BN5" s="81">
        <v>66</v>
      </c>
      <c r="BO5" s="70">
        <v>67</v>
      </c>
      <c r="BP5" s="19">
        <v>68</v>
      </c>
      <c r="BQ5" s="18">
        <v>69</v>
      </c>
      <c r="BR5" s="20">
        <v>70</v>
      </c>
      <c r="BS5" s="20">
        <v>71</v>
      </c>
      <c r="BT5" s="21">
        <v>72</v>
      </c>
      <c r="BU5" s="19">
        <v>73</v>
      </c>
      <c r="BV5" s="18">
        <v>74</v>
      </c>
    </row>
    <row r="6" spans="1:74" ht="13.5" customHeight="1" thickBot="1" x14ac:dyDescent="0.25">
      <c r="A6" s="110" t="s">
        <v>3</v>
      </c>
      <c r="B6" s="17">
        <v>71</v>
      </c>
      <c r="C6" s="17">
        <v>66</v>
      </c>
      <c r="D6" s="58">
        <f t="shared" ref="D6:D39" si="0">SUM(C6-B6)</f>
        <v>-5</v>
      </c>
      <c r="E6" s="59">
        <f t="shared" ref="E6:E39" si="1">(C6/B6-1)*100</f>
        <v>-7.0422535211267618</v>
      </c>
      <c r="F6" s="17">
        <v>74</v>
      </c>
      <c r="G6" s="17">
        <v>80</v>
      </c>
      <c r="H6" s="64">
        <f>SUM(G6-F6)</f>
        <v>6</v>
      </c>
      <c r="I6" s="65">
        <f>(G6/F6-1)*100</f>
        <v>8.1081081081081141</v>
      </c>
      <c r="J6" s="17">
        <v>86</v>
      </c>
      <c r="K6" s="17">
        <v>60</v>
      </c>
      <c r="L6" s="64">
        <f>SUM(K6-J6)</f>
        <v>-26</v>
      </c>
      <c r="M6" s="66">
        <f>(K6/J6-1)*100</f>
        <v>-30.232558139534881</v>
      </c>
      <c r="N6" s="71">
        <f>B6+F6+J6</f>
        <v>231</v>
      </c>
      <c r="O6" s="71">
        <f t="shared" ref="O6:O39" si="2">C6++G6++K6</f>
        <v>206</v>
      </c>
      <c r="P6" s="72">
        <v>730</v>
      </c>
      <c r="Q6" s="86">
        <f>SUM(O6-P6)</f>
        <v>-524</v>
      </c>
      <c r="R6" s="87">
        <f>(O6/P6-1)*100</f>
        <v>-71.780821917808211</v>
      </c>
      <c r="S6" s="17">
        <v>104</v>
      </c>
      <c r="T6" s="17">
        <v>104</v>
      </c>
      <c r="U6" s="64">
        <f>SUM(T6-S6)</f>
        <v>0</v>
      </c>
      <c r="V6" s="65">
        <f>(T6/S6-1)*100</f>
        <v>0</v>
      </c>
      <c r="W6" s="17">
        <v>58</v>
      </c>
      <c r="X6" s="17">
        <v>58</v>
      </c>
      <c r="Y6" s="64">
        <f>SUM(X6-W6)</f>
        <v>0</v>
      </c>
      <c r="Z6" s="65">
        <f>(X6/W6-1)*100</f>
        <v>0</v>
      </c>
      <c r="AA6" s="17">
        <v>119</v>
      </c>
      <c r="AB6" s="17">
        <v>119</v>
      </c>
      <c r="AC6" s="64">
        <f>SUM(AB6-AA6)</f>
        <v>0</v>
      </c>
      <c r="AD6" s="66">
        <f>(AB6/AA6-1)*100</f>
        <v>0</v>
      </c>
      <c r="AE6" s="71">
        <f>S6+W6+AA6</f>
        <v>281</v>
      </c>
      <c r="AF6" s="71">
        <f>T6++X6++AB6</f>
        <v>281</v>
      </c>
      <c r="AG6" s="72">
        <v>1020</v>
      </c>
      <c r="AH6" s="86">
        <f>SUM(AF6-AG6)</f>
        <v>-739</v>
      </c>
      <c r="AI6" s="87">
        <f>(AF6/AG6-1)*100</f>
        <v>-72.450980392156865</v>
      </c>
      <c r="AJ6" s="17">
        <v>15</v>
      </c>
      <c r="AK6" s="17">
        <v>15</v>
      </c>
      <c r="AL6" s="64">
        <f>SUM(AK6-AJ6)</f>
        <v>0</v>
      </c>
      <c r="AM6" s="65">
        <f>(AK6/AJ6-1)*100</f>
        <v>0</v>
      </c>
      <c r="AN6" s="17">
        <v>30</v>
      </c>
      <c r="AO6" s="17">
        <v>30</v>
      </c>
      <c r="AP6" s="64">
        <f>SUM(AO6-AN6)</f>
        <v>0</v>
      </c>
      <c r="AQ6" s="65">
        <f>(AO6/AN6-1)*100</f>
        <v>0</v>
      </c>
      <c r="AR6" s="17">
        <v>63</v>
      </c>
      <c r="AS6" s="17">
        <v>63</v>
      </c>
      <c r="AT6" s="64">
        <f>SUM(AS6-AR6)</f>
        <v>0</v>
      </c>
      <c r="AU6" s="66">
        <f>(AS6/AR6-1)*100</f>
        <v>0</v>
      </c>
      <c r="AV6" s="71">
        <f>AJ6+AN6+AR6</f>
        <v>108</v>
      </c>
      <c r="AW6" s="71">
        <f>AK6++AO6++AS6</f>
        <v>108</v>
      </c>
      <c r="AX6" s="72">
        <v>440</v>
      </c>
      <c r="AY6" s="94">
        <f>SUM(AW6-AX6)</f>
        <v>-332</v>
      </c>
      <c r="AZ6" s="95">
        <f>(AW6/AX6-1)*100</f>
        <v>-75.454545454545453</v>
      </c>
      <c r="BA6" s="151">
        <v>102</v>
      </c>
      <c r="BB6" s="151">
        <v>102</v>
      </c>
      <c r="BC6" s="32">
        <f>SUM(BB6-BA6)</f>
        <v>0</v>
      </c>
      <c r="BD6" s="33">
        <f>(BB6/BA6-1)*100</f>
        <v>0</v>
      </c>
      <c r="BE6" s="17">
        <v>118</v>
      </c>
      <c r="BF6" s="17">
        <v>118</v>
      </c>
      <c r="BG6" s="32">
        <f>SUM(BF6-BE6)</f>
        <v>0</v>
      </c>
      <c r="BH6" s="33">
        <f>(BF6/BE6-1)*100</f>
        <v>0</v>
      </c>
      <c r="BI6" s="17">
        <v>75</v>
      </c>
      <c r="BJ6" s="17">
        <v>75</v>
      </c>
      <c r="BK6" s="32">
        <f>SUM(BJ6-BI6)</f>
        <v>0</v>
      </c>
      <c r="BL6" s="33">
        <f>(BJ6/BI6-1)*100</f>
        <v>0</v>
      </c>
      <c r="BM6" s="76">
        <f>BA6+BE6+BI6</f>
        <v>295</v>
      </c>
      <c r="BN6" s="77">
        <f>BB6++BF6++BJ6</f>
        <v>295</v>
      </c>
      <c r="BO6" s="72">
        <v>693</v>
      </c>
      <c r="BP6" s="32">
        <f t="shared" ref="BP6:BP41" si="3">SUM(BN6-BO6)</f>
        <v>-398</v>
      </c>
      <c r="BQ6" s="33">
        <f t="shared" ref="BQ6:BQ41" si="4">(BN6/BO6-1)*100</f>
        <v>-57.431457431457432</v>
      </c>
      <c r="BR6" s="43">
        <f>N6+AE6+AV6+BM6</f>
        <v>915</v>
      </c>
      <c r="BS6" s="42">
        <f>O6+AF6+AW6+BN6</f>
        <v>890</v>
      </c>
      <c r="BT6" s="42">
        <f t="shared" ref="BT6:BT65" si="5">P6+AG6+AX6+BO6</f>
        <v>2883</v>
      </c>
      <c r="BU6" s="32">
        <f t="shared" ref="BU6:BU57" si="6">SUM(BS6-BT6)</f>
        <v>-1993</v>
      </c>
      <c r="BV6" s="33">
        <f t="shared" ref="BV6:BV57" si="7">(BS6/BT6-1)*100</f>
        <v>-69.129379118973304</v>
      </c>
    </row>
    <row r="7" spans="1:74" ht="13.5" customHeight="1" thickBot="1" x14ac:dyDescent="0.25">
      <c r="A7" s="111" t="s">
        <v>4</v>
      </c>
      <c r="B7" s="46">
        <v>15</v>
      </c>
      <c r="C7" s="46">
        <v>19</v>
      </c>
      <c r="D7" s="163">
        <f t="shared" si="0"/>
        <v>4</v>
      </c>
      <c r="E7" s="59">
        <f t="shared" si="1"/>
        <v>26.666666666666661</v>
      </c>
      <c r="F7" s="46">
        <v>21</v>
      </c>
      <c r="G7" s="46">
        <v>26</v>
      </c>
      <c r="H7" s="161">
        <f t="shared" ref="H7:H8" si="8">SUM(G7-F7)</f>
        <v>5</v>
      </c>
      <c r="I7" s="65">
        <f t="shared" ref="I7:I14" si="9">(G7/F7-1)*100</f>
        <v>23.809523809523814</v>
      </c>
      <c r="J7" s="46">
        <v>22</v>
      </c>
      <c r="K7" s="46">
        <v>19</v>
      </c>
      <c r="L7" s="64">
        <f t="shared" ref="L7:L8" si="10">SUM(K7-J7)</f>
        <v>-3</v>
      </c>
      <c r="M7" s="66">
        <f t="shared" ref="M7:M8" si="11">(K7/J7-1)*100</f>
        <v>-13.636363636363635</v>
      </c>
      <c r="N7" s="71">
        <f t="shared" ref="N7:N8" si="12">B7+F7+J7</f>
        <v>58</v>
      </c>
      <c r="O7" s="71">
        <f t="shared" si="2"/>
        <v>64</v>
      </c>
      <c r="P7" s="72">
        <v>270</v>
      </c>
      <c r="Q7" s="86">
        <f t="shared" ref="Q7:Q65" si="13">SUM(O7-P7)</f>
        <v>-206</v>
      </c>
      <c r="R7" s="87">
        <f t="shared" ref="R7:R65" si="14">(O7/P7-1)*100</f>
        <v>-76.296296296296291</v>
      </c>
      <c r="S7" s="46">
        <v>22</v>
      </c>
      <c r="T7" s="46">
        <v>22</v>
      </c>
      <c r="U7" s="64">
        <f t="shared" ref="U7:U8" si="15">SUM(T7-S7)</f>
        <v>0</v>
      </c>
      <c r="V7" s="65">
        <f t="shared" ref="V7" si="16">(T7/S7-1)*100</f>
        <v>0</v>
      </c>
      <c r="W7" s="46">
        <v>21</v>
      </c>
      <c r="X7" s="46">
        <v>21</v>
      </c>
      <c r="Y7" s="64">
        <f t="shared" ref="Y7:Y8" si="17">SUM(X7-W7)</f>
        <v>0</v>
      </c>
      <c r="Z7" s="65">
        <f t="shared" ref="Z7:Z17" si="18">(X7/W7-1)*100</f>
        <v>0</v>
      </c>
      <c r="AA7" s="46">
        <v>8</v>
      </c>
      <c r="AB7" s="46">
        <v>8</v>
      </c>
      <c r="AC7" s="64">
        <f t="shared" ref="AC7:AC8" si="19">SUM(AB7-AA7)</f>
        <v>0</v>
      </c>
      <c r="AD7" s="66">
        <f t="shared" ref="AD7:AD8" si="20">(AB7/AA7-1)*100</f>
        <v>0</v>
      </c>
      <c r="AE7" s="71">
        <f>S7+W7+AA7+AE8+AE9</f>
        <v>127</v>
      </c>
      <c r="AF7" s="71">
        <f>T7++X7++AB7+AF8+AF9</f>
        <v>127</v>
      </c>
      <c r="AG7" s="72">
        <v>380</v>
      </c>
      <c r="AH7" s="86">
        <f t="shared" ref="AH7:AH12" si="21">SUM(AF7-AG7)</f>
        <v>-253</v>
      </c>
      <c r="AI7" s="87">
        <f t="shared" ref="AI7:AI12" si="22">(AF7/AG7-1)*100</f>
        <v>-66.578947368421055</v>
      </c>
      <c r="AJ7" s="46">
        <v>0</v>
      </c>
      <c r="AK7" s="46">
        <v>0</v>
      </c>
      <c r="AL7" s="64">
        <f t="shared" ref="AL7:AL8" si="23">SUM(AK7-AJ7)</f>
        <v>0</v>
      </c>
      <c r="AM7" s="65" t="e">
        <f t="shared" ref="AM7" si="24">(AK7/AJ7-1)*100</f>
        <v>#DIV/0!</v>
      </c>
      <c r="AN7" s="46">
        <v>0</v>
      </c>
      <c r="AO7" s="46">
        <v>0</v>
      </c>
      <c r="AP7" s="64">
        <f t="shared" ref="AP7:AP8" si="25">SUM(AO7-AN7)</f>
        <v>0</v>
      </c>
      <c r="AQ7" s="65" t="e">
        <f t="shared" ref="AQ7" si="26">(AO7/AN7-1)*100</f>
        <v>#DIV/0!</v>
      </c>
      <c r="AR7" s="46">
        <v>1</v>
      </c>
      <c r="AS7" s="46">
        <v>1</v>
      </c>
      <c r="AT7" s="64">
        <f t="shared" ref="AT7:AT8" si="27">SUM(AS7-AR7)</f>
        <v>0</v>
      </c>
      <c r="AU7" s="66">
        <f t="shared" ref="AU7:AU8" si="28">(AS7/AR7-1)*100</f>
        <v>0</v>
      </c>
      <c r="AV7" s="71">
        <f>AJ7+AN7+AR7+AV8+AV9</f>
        <v>26</v>
      </c>
      <c r="AW7" s="71">
        <f>AK7++AO7++AS7+AW8+AW9</f>
        <v>26</v>
      </c>
      <c r="AX7" s="80">
        <v>270</v>
      </c>
      <c r="AY7" s="94">
        <f t="shared" ref="AY7:AY12" si="29">SUM(AW7-AX7)</f>
        <v>-244</v>
      </c>
      <c r="AZ7" s="95">
        <f t="shared" ref="AZ7:AZ12" si="30">(AW7/AX7-1)*100</f>
        <v>-90.370370370370367</v>
      </c>
      <c r="BA7" s="46">
        <v>1</v>
      </c>
      <c r="BB7" s="46">
        <v>1</v>
      </c>
      <c r="BC7" s="32">
        <f t="shared" ref="BC7:BC12" si="31">SUM(BB7-BA7)</f>
        <v>0</v>
      </c>
      <c r="BD7" s="33">
        <f t="shared" ref="BD7:BD12" si="32">(BB7/BA7-1)*100</f>
        <v>0</v>
      </c>
      <c r="BE7" s="46">
        <v>12</v>
      </c>
      <c r="BF7" s="46">
        <v>12</v>
      </c>
      <c r="BG7" s="32">
        <f t="shared" ref="BG7:BG38" si="33">SUM(BF7-BE7)</f>
        <v>0</v>
      </c>
      <c r="BH7" s="33">
        <f t="shared" ref="BH7:BH38" si="34">(BF7/BE7-1)*100</f>
        <v>0</v>
      </c>
      <c r="BI7" s="46">
        <v>28</v>
      </c>
      <c r="BJ7" s="46">
        <v>28</v>
      </c>
      <c r="BK7" s="32">
        <f t="shared" ref="BK7:BK8" si="35">SUM(BJ7-BI7)</f>
        <v>0</v>
      </c>
      <c r="BL7" s="33">
        <f t="shared" ref="BL7:BL12" si="36">(BJ7/BI7-1)*100</f>
        <v>0</v>
      </c>
      <c r="BM7" s="76">
        <f t="shared" ref="BM7:BM8" si="37">BA7+BE7+BI7</f>
        <v>41</v>
      </c>
      <c r="BN7" s="77">
        <f t="shared" ref="BN7:BN8" si="38">BB7++BF7++BJ7</f>
        <v>41</v>
      </c>
      <c r="BO7" s="80">
        <v>222</v>
      </c>
      <c r="BP7" s="32">
        <f t="shared" si="3"/>
        <v>-181</v>
      </c>
      <c r="BQ7" s="33">
        <f t="shared" si="4"/>
        <v>-81.531531531531527</v>
      </c>
      <c r="BR7" s="43">
        <f t="shared" ref="BR7:BR8" si="39">N7+AE7+AV7+BM7</f>
        <v>252</v>
      </c>
      <c r="BS7" s="42">
        <f>O7+AF7+AW7+BN7</f>
        <v>258</v>
      </c>
      <c r="BT7" s="42">
        <f t="shared" si="5"/>
        <v>1142</v>
      </c>
      <c r="BU7" s="32">
        <f t="shared" si="6"/>
        <v>-884</v>
      </c>
      <c r="BV7" s="33">
        <f t="shared" si="7"/>
        <v>-77.408056042031532</v>
      </c>
    </row>
    <row r="8" spans="1:74" ht="13.5" customHeight="1" thickBot="1" x14ac:dyDescent="0.25">
      <c r="A8" s="111" t="s">
        <v>60</v>
      </c>
      <c r="B8" s="46">
        <v>0</v>
      </c>
      <c r="C8" s="46">
        <v>0</v>
      </c>
      <c r="D8" s="58">
        <f t="shared" si="0"/>
        <v>0</v>
      </c>
      <c r="E8" s="59">
        <v>0</v>
      </c>
      <c r="F8" s="46">
        <v>0</v>
      </c>
      <c r="G8" s="46">
        <v>0</v>
      </c>
      <c r="H8" s="64">
        <f t="shared" si="8"/>
        <v>0</v>
      </c>
      <c r="I8" s="65" t="e">
        <f t="shared" si="9"/>
        <v>#DIV/0!</v>
      </c>
      <c r="J8" s="46">
        <v>1</v>
      </c>
      <c r="K8" s="46">
        <v>0</v>
      </c>
      <c r="L8" s="64">
        <f t="shared" si="10"/>
        <v>-1</v>
      </c>
      <c r="M8" s="66">
        <f t="shared" si="11"/>
        <v>-100</v>
      </c>
      <c r="N8" s="71">
        <f t="shared" si="12"/>
        <v>1</v>
      </c>
      <c r="O8" s="71">
        <f t="shared" si="2"/>
        <v>0</v>
      </c>
      <c r="P8" s="72">
        <v>20</v>
      </c>
      <c r="Q8" s="86">
        <f t="shared" si="13"/>
        <v>-20</v>
      </c>
      <c r="R8" s="87">
        <f t="shared" si="14"/>
        <v>-100</v>
      </c>
      <c r="S8" s="46">
        <v>0</v>
      </c>
      <c r="T8" s="46">
        <v>0</v>
      </c>
      <c r="U8" s="64">
        <f t="shared" si="15"/>
        <v>0</v>
      </c>
      <c r="V8" s="65">
        <v>0</v>
      </c>
      <c r="W8" s="46">
        <v>1</v>
      </c>
      <c r="X8" s="46">
        <v>1</v>
      </c>
      <c r="Y8" s="64">
        <f t="shared" si="17"/>
        <v>0</v>
      </c>
      <c r="Z8" s="65">
        <f t="shared" si="18"/>
        <v>0</v>
      </c>
      <c r="AA8" s="46">
        <v>0</v>
      </c>
      <c r="AB8" s="46">
        <v>0</v>
      </c>
      <c r="AC8" s="64">
        <f t="shared" si="19"/>
        <v>0</v>
      </c>
      <c r="AD8" s="66" t="e">
        <f t="shared" si="20"/>
        <v>#DIV/0!</v>
      </c>
      <c r="AE8" s="71">
        <f t="shared" ref="AE8" si="40">S8+W8+AA8</f>
        <v>1</v>
      </c>
      <c r="AF8" s="71">
        <f t="shared" ref="AF8" si="41">T8++X8++AB8</f>
        <v>1</v>
      </c>
      <c r="AG8" s="72">
        <v>20</v>
      </c>
      <c r="AH8" s="86">
        <f t="shared" si="21"/>
        <v>-19</v>
      </c>
      <c r="AI8" s="87">
        <f t="shared" si="22"/>
        <v>-95</v>
      </c>
      <c r="AJ8" s="46">
        <v>0</v>
      </c>
      <c r="AK8" s="46">
        <v>0</v>
      </c>
      <c r="AL8" s="64">
        <f t="shared" si="23"/>
        <v>0</v>
      </c>
      <c r="AM8" s="65">
        <v>0</v>
      </c>
      <c r="AN8" s="46">
        <v>0</v>
      </c>
      <c r="AO8" s="46">
        <v>0</v>
      </c>
      <c r="AP8" s="64">
        <f t="shared" si="25"/>
        <v>0</v>
      </c>
      <c r="AQ8" s="65">
        <v>0</v>
      </c>
      <c r="AR8" s="46">
        <v>0</v>
      </c>
      <c r="AS8" s="46">
        <v>0</v>
      </c>
      <c r="AT8" s="64">
        <f t="shared" si="27"/>
        <v>0</v>
      </c>
      <c r="AU8" s="66" t="e">
        <f t="shared" si="28"/>
        <v>#DIV/0!</v>
      </c>
      <c r="AV8" s="71">
        <f t="shared" ref="AV8" si="42">AJ8+AN8+AR8</f>
        <v>0</v>
      </c>
      <c r="AW8" s="71">
        <f t="shared" ref="AW8" si="43">AK8++AO8++AS8</f>
        <v>0</v>
      </c>
      <c r="AX8" s="80">
        <v>10</v>
      </c>
      <c r="AY8" s="94">
        <f t="shared" si="29"/>
        <v>-10</v>
      </c>
      <c r="AZ8" s="95">
        <f t="shared" si="30"/>
        <v>-100</v>
      </c>
      <c r="BA8" s="46">
        <v>0</v>
      </c>
      <c r="BB8" s="46">
        <v>0</v>
      </c>
      <c r="BC8" s="32">
        <f t="shared" si="31"/>
        <v>0</v>
      </c>
      <c r="BD8" s="33" t="e">
        <f t="shared" si="32"/>
        <v>#DIV/0!</v>
      </c>
      <c r="BE8" s="46">
        <v>0</v>
      </c>
      <c r="BF8" s="46">
        <v>0</v>
      </c>
      <c r="BG8" s="32">
        <f t="shared" si="33"/>
        <v>0</v>
      </c>
      <c r="BH8" s="33">
        <v>0</v>
      </c>
      <c r="BI8" s="46">
        <v>0</v>
      </c>
      <c r="BJ8" s="46">
        <v>0</v>
      </c>
      <c r="BK8" s="32">
        <f t="shared" si="35"/>
        <v>0</v>
      </c>
      <c r="BL8" s="33">
        <v>0</v>
      </c>
      <c r="BM8" s="76">
        <f t="shared" si="37"/>
        <v>0</v>
      </c>
      <c r="BN8" s="77">
        <f t="shared" si="38"/>
        <v>0</v>
      </c>
      <c r="BO8" s="80">
        <v>50</v>
      </c>
      <c r="BP8" s="32">
        <f t="shared" si="3"/>
        <v>-50</v>
      </c>
      <c r="BQ8" s="33">
        <f t="shared" si="4"/>
        <v>-100</v>
      </c>
      <c r="BR8" s="43">
        <f t="shared" si="39"/>
        <v>2</v>
      </c>
      <c r="BS8" s="42">
        <f t="shared" ref="BS8:BS12" si="44">O8+AF8+AW8+BN8</f>
        <v>1</v>
      </c>
      <c r="BT8" s="42">
        <f t="shared" si="5"/>
        <v>100</v>
      </c>
      <c r="BU8" s="32">
        <f t="shared" si="6"/>
        <v>-99</v>
      </c>
      <c r="BV8" s="33">
        <f t="shared" si="7"/>
        <v>-99</v>
      </c>
    </row>
    <row r="9" spans="1:74" ht="13.5" customHeight="1" thickBot="1" x14ac:dyDescent="0.25">
      <c r="A9" s="111" t="s">
        <v>61</v>
      </c>
      <c r="B9" s="15">
        <v>25</v>
      </c>
      <c r="C9" s="15">
        <v>17</v>
      </c>
      <c r="D9" s="60">
        <f t="shared" si="0"/>
        <v>-8</v>
      </c>
      <c r="E9" s="59">
        <f t="shared" si="1"/>
        <v>-31.999999999999996</v>
      </c>
      <c r="F9" s="15">
        <v>34</v>
      </c>
      <c r="G9" s="15">
        <v>26</v>
      </c>
      <c r="H9" s="60">
        <f t="shared" ref="H9:H65" si="45">SUM(G9-F9)</f>
        <v>-8</v>
      </c>
      <c r="I9" s="65">
        <f t="shared" si="9"/>
        <v>-23.529411764705888</v>
      </c>
      <c r="J9" s="15">
        <v>33</v>
      </c>
      <c r="K9" s="15">
        <v>23</v>
      </c>
      <c r="L9" s="60">
        <f t="shared" ref="L9:L65" si="46">SUM(K9-J9)</f>
        <v>-10</v>
      </c>
      <c r="M9" s="61">
        <f t="shared" ref="M9:M65" si="47">(K9/J9-1)*100</f>
        <v>-30.303030303030297</v>
      </c>
      <c r="N9" s="73">
        <f t="shared" ref="N9:N39" si="48">B9+F9+J9</f>
        <v>92</v>
      </c>
      <c r="O9" s="74">
        <f t="shared" si="2"/>
        <v>66</v>
      </c>
      <c r="P9" s="75">
        <v>270</v>
      </c>
      <c r="Q9" s="86">
        <f t="shared" si="13"/>
        <v>-204</v>
      </c>
      <c r="R9" s="87">
        <f t="shared" si="14"/>
        <v>-75.555555555555557</v>
      </c>
      <c r="S9" s="15">
        <v>31</v>
      </c>
      <c r="T9" s="15">
        <v>31</v>
      </c>
      <c r="U9" s="60">
        <f t="shared" ref="U9:U65" si="49">SUM(T9-S9)</f>
        <v>0</v>
      </c>
      <c r="V9" s="61">
        <f t="shared" ref="V9:V47" si="50">(T9/S9-1)*100</f>
        <v>0</v>
      </c>
      <c r="W9" s="15">
        <v>32</v>
      </c>
      <c r="X9" s="15">
        <v>32</v>
      </c>
      <c r="Y9" s="60">
        <f t="shared" ref="Y9:Y47" si="51">SUM(X9-W9)</f>
        <v>0</v>
      </c>
      <c r="Z9" s="65">
        <f t="shared" si="18"/>
        <v>0</v>
      </c>
      <c r="AA9" s="15">
        <v>12</v>
      </c>
      <c r="AB9" s="15">
        <v>12</v>
      </c>
      <c r="AC9" s="60">
        <f t="shared" ref="AC9:AC47" si="52">SUM(AB9-AA9)</f>
        <v>0</v>
      </c>
      <c r="AD9" s="61">
        <f t="shared" ref="AD9:AD41" si="53">(AB9/AA9-1)*100</f>
        <v>0</v>
      </c>
      <c r="AE9" s="73">
        <f>S9+W9+AA9</f>
        <v>75</v>
      </c>
      <c r="AF9" s="74">
        <f>T9++X9++AB9</f>
        <v>75</v>
      </c>
      <c r="AG9" s="75">
        <v>380</v>
      </c>
      <c r="AH9" s="86">
        <f t="shared" si="21"/>
        <v>-305</v>
      </c>
      <c r="AI9" s="87">
        <f t="shared" si="22"/>
        <v>-80.263157894736835</v>
      </c>
      <c r="AJ9" s="15">
        <v>0</v>
      </c>
      <c r="AK9" s="15">
        <v>0</v>
      </c>
      <c r="AL9" s="60">
        <f t="shared" ref="AL9:AL47" si="54">SUM(AK9-AJ9)</f>
        <v>0</v>
      </c>
      <c r="AM9" s="61" t="e">
        <f t="shared" ref="AM9:AM42" si="55">(AK9/AJ9-1)*100</f>
        <v>#DIV/0!</v>
      </c>
      <c r="AN9" s="15">
        <v>5</v>
      </c>
      <c r="AO9" s="15">
        <v>5</v>
      </c>
      <c r="AP9" s="60">
        <f t="shared" ref="AP9:AP47" si="56">SUM(AO9-AN9)</f>
        <v>0</v>
      </c>
      <c r="AQ9" s="61">
        <f t="shared" ref="AQ9:AQ41" si="57">(AO9/AN9-1)*100</f>
        <v>0</v>
      </c>
      <c r="AR9" s="15">
        <v>20</v>
      </c>
      <c r="AS9" s="15">
        <v>20</v>
      </c>
      <c r="AT9" s="60">
        <f t="shared" ref="AT9:AT65" si="58">SUM(AS9-AR9)</f>
        <v>0</v>
      </c>
      <c r="AU9" s="61">
        <f t="shared" ref="AU9:AU42" si="59">(AS9/AR9-1)*100</f>
        <v>0</v>
      </c>
      <c r="AV9" s="73">
        <f>AJ9+AN9+AR9</f>
        <v>25</v>
      </c>
      <c r="AW9" s="74">
        <f>AK9++AO9++AS9</f>
        <v>25</v>
      </c>
      <c r="AX9" s="75">
        <v>50</v>
      </c>
      <c r="AY9" s="94">
        <f t="shared" si="29"/>
        <v>-25</v>
      </c>
      <c r="AZ9" s="95">
        <f t="shared" si="30"/>
        <v>-50</v>
      </c>
      <c r="BA9" s="15">
        <v>32</v>
      </c>
      <c r="BB9" s="15">
        <v>32</v>
      </c>
      <c r="BC9" s="32">
        <f t="shared" si="31"/>
        <v>0</v>
      </c>
      <c r="BD9" s="33">
        <f t="shared" si="32"/>
        <v>0</v>
      </c>
      <c r="BE9" s="15">
        <v>27</v>
      </c>
      <c r="BF9" s="15">
        <v>27</v>
      </c>
      <c r="BG9" s="32">
        <f t="shared" si="33"/>
        <v>0</v>
      </c>
      <c r="BH9" s="33">
        <f t="shared" si="34"/>
        <v>0</v>
      </c>
      <c r="BI9" s="15">
        <v>28</v>
      </c>
      <c r="BJ9" s="15">
        <v>28</v>
      </c>
      <c r="BK9" s="22">
        <f t="shared" ref="BK9:BK57" si="60">SUM(BJ9-BI9)</f>
        <v>0</v>
      </c>
      <c r="BL9" s="33">
        <f t="shared" si="36"/>
        <v>0</v>
      </c>
      <c r="BM9" s="73">
        <f t="shared" ref="BM9:BM12" si="61">BA9+BE9+BI9</f>
        <v>87</v>
      </c>
      <c r="BN9" s="74">
        <f>BB9++BF9++BJ9</f>
        <v>87</v>
      </c>
      <c r="BO9" s="75">
        <v>222</v>
      </c>
      <c r="BP9" s="32">
        <f t="shared" si="3"/>
        <v>-135</v>
      </c>
      <c r="BQ9" s="33">
        <f t="shared" si="4"/>
        <v>-60.810810810810814</v>
      </c>
      <c r="BR9" s="37">
        <f>N9+AE9+AV9+BM12</f>
        <v>284</v>
      </c>
      <c r="BS9" s="42">
        <f t="shared" si="44"/>
        <v>253</v>
      </c>
      <c r="BT9" s="42">
        <f t="shared" si="5"/>
        <v>922</v>
      </c>
      <c r="BU9" s="32">
        <f t="shared" si="6"/>
        <v>-669</v>
      </c>
      <c r="BV9" s="33">
        <f t="shared" si="7"/>
        <v>-72.559652928416483</v>
      </c>
    </row>
    <row r="10" spans="1:74" ht="13.5" customHeight="1" thickBot="1" x14ac:dyDescent="0.25">
      <c r="A10" s="111" t="s">
        <v>57</v>
      </c>
      <c r="B10" s="15">
        <v>0</v>
      </c>
      <c r="C10" s="15">
        <v>0</v>
      </c>
      <c r="D10" s="58">
        <f t="shared" si="0"/>
        <v>0</v>
      </c>
      <c r="E10" s="59">
        <v>0</v>
      </c>
      <c r="F10" s="15">
        <v>0</v>
      </c>
      <c r="G10" s="15">
        <v>0</v>
      </c>
      <c r="H10" s="64">
        <f t="shared" si="45"/>
        <v>0</v>
      </c>
      <c r="I10" s="65" t="e">
        <f t="shared" si="9"/>
        <v>#DIV/0!</v>
      </c>
      <c r="J10" s="15">
        <v>0</v>
      </c>
      <c r="K10" s="15">
        <v>0</v>
      </c>
      <c r="L10" s="64">
        <f t="shared" si="46"/>
        <v>0</v>
      </c>
      <c r="M10" s="65" t="e">
        <f t="shared" si="47"/>
        <v>#DIV/0!</v>
      </c>
      <c r="N10" s="76">
        <f t="shared" si="48"/>
        <v>0</v>
      </c>
      <c r="O10" s="77">
        <f t="shared" si="2"/>
        <v>0</v>
      </c>
      <c r="P10" s="72">
        <v>0</v>
      </c>
      <c r="Q10" s="86">
        <f t="shared" si="13"/>
        <v>0</v>
      </c>
      <c r="R10" s="87">
        <v>0</v>
      </c>
      <c r="S10" s="15">
        <v>2</v>
      </c>
      <c r="T10" s="15">
        <v>2</v>
      </c>
      <c r="U10" s="64">
        <f t="shared" si="49"/>
        <v>0</v>
      </c>
      <c r="V10" s="61">
        <f t="shared" si="50"/>
        <v>0</v>
      </c>
      <c r="W10" s="15">
        <v>18</v>
      </c>
      <c r="X10" s="15">
        <v>18</v>
      </c>
      <c r="Y10" s="64">
        <f t="shared" si="51"/>
        <v>0</v>
      </c>
      <c r="Z10" s="65">
        <f t="shared" si="18"/>
        <v>0</v>
      </c>
      <c r="AA10" s="15">
        <v>25</v>
      </c>
      <c r="AB10" s="15">
        <v>25</v>
      </c>
      <c r="AC10" s="64">
        <f t="shared" si="52"/>
        <v>0</v>
      </c>
      <c r="AD10" s="61">
        <f t="shared" si="53"/>
        <v>0</v>
      </c>
      <c r="AE10" s="73">
        <f t="shared" ref="AE10:AE13" si="62">S10+W10+AA10</f>
        <v>45</v>
      </c>
      <c r="AF10" s="74">
        <f t="shared" ref="AF10:AF13" si="63">T10++X10++AB10</f>
        <v>45</v>
      </c>
      <c r="AG10" s="72">
        <v>50</v>
      </c>
      <c r="AH10" s="86">
        <f t="shared" si="21"/>
        <v>-5</v>
      </c>
      <c r="AI10" s="87">
        <f t="shared" si="22"/>
        <v>-9.9999999999999982</v>
      </c>
      <c r="AJ10" s="15">
        <v>37</v>
      </c>
      <c r="AK10" s="15">
        <v>37</v>
      </c>
      <c r="AL10" s="64">
        <f t="shared" si="54"/>
        <v>0</v>
      </c>
      <c r="AM10" s="61">
        <f t="shared" si="55"/>
        <v>0</v>
      </c>
      <c r="AN10" s="15">
        <v>64</v>
      </c>
      <c r="AO10" s="15">
        <v>64</v>
      </c>
      <c r="AP10" s="64">
        <f t="shared" si="56"/>
        <v>0</v>
      </c>
      <c r="AQ10" s="65">
        <f t="shared" si="57"/>
        <v>0</v>
      </c>
      <c r="AR10" s="15">
        <v>34</v>
      </c>
      <c r="AS10" s="15">
        <v>34</v>
      </c>
      <c r="AT10" s="64">
        <f t="shared" si="58"/>
        <v>0</v>
      </c>
      <c r="AU10" s="65">
        <f t="shared" si="59"/>
        <v>0</v>
      </c>
      <c r="AV10" s="76">
        <f t="shared" ref="AV10:AV12" si="64">AJ10+AN10+AR10</f>
        <v>135</v>
      </c>
      <c r="AW10" s="77">
        <f t="shared" ref="AW10:AW12" si="65">AK10++AO10++AS10</f>
        <v>135</v>
      </c>
      <c r="AX10" s="75">
        <v>20</v>
      </c>
      <c r="AY10" s="94">
        <f t="shared" si="29"/>
        <v>115</v>
      </c>
      <c r="AZ10" s="95">
        <f t="shared" si="30"/>
        <v>575</v>
      </c>
      <c r="BA10" s="15">
        <v>1</v>
      </c>
      <c r="BB10" s="15">
        <v>1</v>
      </c>
      <c r="BC10" s="32">
        <f t="shared" si="31"/>
        <v>0</v>
      </c>
      <c r="BD10" s="33">
        <f t="shared" si="32"/>
        <v>0</v>
      </c>
      <c r="BE10" s="15">
        <v>0</v>
      </c>
      <c r="BF10" s="15">
        <v>0</v>
      </c>
      <c r="BG10" s="32">
        <f t="shared" si="33"/>
        <v>0</v>
      </c>
      <c r="BH10" s="33" t="e">
        <f t="shared" si="34"/>
        <v>#DIV/0!</v>
      </c>
      <c r="BI10" s="15">
        <v>0</v>
      </c>
      <c r="BJ10" s="15">
        <v>0</v>
      </c>
      <c r="BK10" s="22">
        <f t="shared" si="60"/>
        <v>0</v>
      </c>
      <c r="BL10" s="33">
        <v>0</v>
      </c>
      <c r="BM10" s="73">
        <f t="shared" si="61"/>
        <v>1</v>
      </c>
      <c r="BN10" s="74">
        <f t="shared" ref="BN10:BN12" si="66">BB10++BF10++BJ10</f>
        <v>1</v>
      </c>
      <c r="BO10" s="75">
        <v>7</v>
      </c>
      <c r="BP10" s="32">
        <f t="shared" si="3"/>
        <v>-6</v>
      </c>
      <c r="BQ10" s="33">
        <f t="shared" si="4"/>
        <v>-85.714285714285722</v>
      </c>
      <c r="BR10" s="37">
        <f t="shared" ref="BR10:BR11" si="67">N10+AE10+AV10+BM13</f>
        <v>228</v>
      </c>
      <c r="BS10" s="42">
        <f t="shared" si="44"/>
        <v>181</v>
      </c>
      <c r="BT10" s="42">
        <f t="shared" si="5"/>
        <v>77</v>
      </c>
      <c r="BU10" s="32">
        <f t="shared" si="6"/>
        <v>104</v>
      </c>
      <c r="BV10" s="33">
        <f t="shared" si="7"/>
        <v>135.06493506493507</v>
      </c>
    </row>
    <row r="11" spans="1:74" ht="13.5" customHeight="1" thickBot="1" x14ac:dyDescent="0.25">
      <c r="A11" s="111" t="s">
        <v>58</v>
      </c>
      <c r="B11" s="15">
        <v>2</v>
      </c>
      <c r="C11" s="15">
        <v>3</v>
      </c>
      <c r="D11" s="39">
        <f t="shared" si="0"/>
        <v>1</v>
      </c>
      <c r="E11" s="59">
        <f t="shared" si="1"/>
        <v>50</v>
      </c>
      <c r="F11" s="15">
        <v>1</v>
      </c>
      <c r="G11" s="15">
        <v>2</v>
      </c>
      <c r="H11" s="39">
        <f t="shared" si="45"/>
        <v>1</v>
      </c>
      <c r="I11" s="65">
        <f t="shared" si="9"/>
        <v>100</v>
      </c>
      <c r="J11" s="15">
        <v>4</v>
      </c>
      <c r="K11" s="15">
        <v>6</v>
      </c>
      <c r="L11" s="39">
        <f t="shared" si="46"/>
        <v>2</v>
      </c>
      <c r="M11" s="61">
        <f t="shared" si="47"/>
        <v>50</v>
      </c>
      <c r="N11" s="73">
        <f t="shared" si="48"/>
        <v>7</v>
      </c>
      <c r="O11" s="74">
        <f t="shared" si="2"/>
        <v>11</v>
      </c>
      <c r="P11" s="75">
        <v>60</v>
      </c>
      <c r="Q11" s="86">
        <f t="shared" si="13"/>
        <v>-49</v>
      </c>
      <c r="R11" s="87">
        <f t="shared" si="14"/>
        <v>-81.666666666666671</v>
      </c>
      <c r="S11" s="15">
        <v>5</v>
      </c>
      <c r="T11" s="15">
        <v>5</v>
      </c>
      <c r="U11" s="60">
        <f t="shared" si="49"/>
        <v>0</v>
      </c>
      <c r="V11" s="61">
        <f t="shared" si="50"/>
        <v>0</v>
      </c>
      <c r="W11" s="15">
        <v>3</v>
      </c>
      <c r="X11" s="15">
        <v>3</v>
      </c>
      <c r="Y11" s="60">
        <f t="shared" si="51"/>
        <v>0</v>
      </c>
      <c r="Z11" s="65">
        <f t="shared" si="18"/>
        <v>0</v>
      </c>
      <c r="AA11" s="15">
        <v>24</v>
      </c>
      <c r="AB11" s="15">
        <v>24</v>
      </c>
      <c r="AC11" s="60">
        <f t="shared" si="52"/>
        <v>0</v>
      </c>
      <c r="AD11" s="61">
        <f t="shared" si="53"/>
        <v>0</v>
      </c>
      <c r="AE11" s="73">
        <f t="shared" si="62"/>
        <v>32</v>
      </c>
      <c r="AF11" s="74">
        <f t="shared" si="63"/>
        <v>32</v>
      </c>
      <c r="AG11" s="75">
        <v>40</v>
      </c>
      <c r="AH11" s="86">
        <f t="shared" si="21"/>
        <v>-8</v>
      </c>
      <c r="AI11" s="87">
        <f t="shared" si="22"/>
        <v>-19.999999999999996</v>
      </c>
      <c r="AJ11" s="15">
        <v>5</v>
      </c>
      <c r="AK11" s="15">
        <v>5</v>
      </c>
      <c r="AL11" s="60">
        <f t="shared" si="54"/>
        <v>0</v>
      </c>
      <c r="AM11" s="61">
        <f t="shared" si="55"/>
        <v>0</v>
      </c>
      <c r="AN11" s="15">
        <v>1</v>
      </c>
      <c r="AO11" s="15">
        <v>1</v>
      </c>
      <c r="AP11" s="60">
        <f t="shared" si="56"/>
        <v>0</v>
      </c>
      <c r="AQ11" s="61">
        <f t="shared" si="57"/>
        <v>0</v>
      </c>
      <c r="AR11" s="15">
        <v>2</v>
      </c>
      <c r="AS11" s="15">
        <v>2</v>
      </c>
      <c r="AT11" s="60">
        <f t="shared" si="58"/>
        <v>0</v>
      </c>
      <c r="AU11" s="61">
        <f t="shared" si="59"/>
        <v>0</v>
      </c>
      <c r="AV11" s="73">
        <f t="shared" si="64"/>
        <v>8</v>
      </c>
      <c r="AW11" s="74">
        <f t="shared" si="65"/>
        <v>8</v>
      </c>
      <c r="AX11" s="75">
        <v>10</v>
      </c>
      <c r="AY11" s="94">
        <f t="shared" si="29"/>
        <v>-2</v>
      </c>
      <c r="AZ11" s="95">
        <f t="shared" si="30"/>
        <v>-19.999999999999996</v>
      </c>
      <c r="BA11" s="15">
        <v>2</v>
      </c>
      <c r="BB11" s="15">
        <v>2</v>
      </c>
      <c r="BC11" s="32">
        <f t="shared" si="31"/>
        <v>0</v>
      </c>
      <c r="BD11" s="33">
        <f t="shared" si="32"/>
        <v>0</v>
      </c>
      <c r="BE11" s="15">
        <v>3</v>
      </c>
      <c r="BF11" s="15">
        <v>3</v>
      </c>
      <c r="BG11" s="32">
        <f t="shared" si="33"/>
        <v>0</v>
      </c>
      <c r="BH11" s="33">
        <f t="shared" si="34"/>
        <v>0</v>
      </c>
      <c r="BI11" s="15">
        <v>3</v>
      </c>
      <c r="BJ11" s="15">
        <v>3</v>
      </c>
      <c r="BK11" s="22">
        <f t="shared" si="60"/>
        <v>0</v>
      </c>
      <c r="BL11" s="33">
        <f t="shared" si="36"/>
        <v>0</v>
      </c>
      <c r="BM11" s="73">
        <f t="shared" si="61"/>
        <v>8</v>
      </c>
      <c r="BN11" s="74">
        <f t="shared" si="66"/>
        <v>8</v>
      </c>
      <c r="BO11" s="75">
        <v>20</v>
      </c>
      <c r="BP11" s="32">
        <f t="shared" si="3"/>
        <v>-12</v>
      </c>
      <c r="BQ11" s="33">
        <f t="shared" si="4"/>
        <v>-60</v>
      </c>
      <c r="BR11" s="37">
        <f t="shared" si="67"/>
        <v>80</v>
      </c>
      <c r="BS11" s="42">
        <f t="shared" si="44"/>
        <v>59</v>
      </c>
      <c r="BT11" s="42">
        <f t="shared" si="5"/>
        <v>130</v>
      </c>
      <c r="BU11" s="32">
        <f t="shared" si="6"/>
        <v>-71</v>
      </c>
      <c r="BV11" s="33">
        <f t="shared" si="7"/>
        <v>-54.61538461538462</v>
      </c>
    </row>
    <row r="12" spans="1:74" ht="13.5" customHeight="1" thickBot="1" x14ac:dyDescent="0.25">
      <c r="A12" s="111" t="s">
        <v>59</v>
      </c>
      <c r="B12" s="15">
        <v>34</v>
      </c>
      <c r="C12" s="15">
        <v>15</v>
      </c>
      <c r="D12" s="58">
        <f t="shared" si="0"/>
        <v>-19</v>
      </c>
      <c r="E12" s="59">
        <f t="shared" si="1"/>
        <v>-55.882352941176471</v>
      </c>
      <c r="F12" s="15">
        <v>34</v>
      </c>
      <c r="G12" s="15">
        <v>27</v>
      </c>
      <c r="H12" s="64">
        <f t="shared" si="45"/>
        <v>-7</v>
      </c>
      <c r="I12" s="65">
        <f t="shared" si="9"/>
        <v>-20.588235294117652</v>
      </c>
      <c r="J12" s="15">
        <v>40</v>
      </c>
      <c r="K12" s="15">
        <v>67</v>
      </c>
      <c r="L12" s="161">
        <f t="shared" si="46"/>
        <v>27</v>
      </c>
      <c r="M12" s="65">
        <f t="shared" si="47"/>
        <v>67.5</v>
      </c>
      <c r="N12" s="76">
        <f t="shared" si="48"/>
        <v>108</v>
      </c>
      <c r="O12" s="77">
        <f t="shared" si="2"/>
        <v>109</v>
      </c>
      <c r="P12" s="72">
        <v>120</v>
      </c>
      <c r="Q12" s="86">
        <f t="shared" si="13"/>
        <v>-11</v>
      </c>
      <c r="R12" s="87">
        <f t="shared" si="14"/>
        <v>-9.1666666666666679</v>
      </c>
      <c r="S12" s="15">
        <v>24</v>
      </c>
      <c r="T12" s="15">
        <v>24</v>
      </c>
      <c r="U12" s="64">
        <f t="shared" si="49"/>
        <v>0</v>
      </c>
      <c r="V12" s="61">
        <f t="shared" si="50"/>
        <v>0</v>
      </c>
      <c r="W12" s="15">
        <v>21</v>
      </c>
      <c r="X12" s="15">
        <v>21</v>
      </c>
      <c r="Y12" s="64">
        <f t="shared" si="51"/>
        <v>0</v>
      </c>
      <c r="Z12" s="65">
        <f t="shared" si="18"/>
        <v>0</v>
      </c>
      <c r="AA12" s="15">
        <v>36</v>
      </c>
      <c r="AB12" s="15">
        <v>36</v>
      </c>
      <c r="AC12" s="64">
        <f t="shared" si="52"/>
        <v>0</v>
      </c>
      <c r="AD12" s="61">
        <f t="shared" si="53"/>
        <v>0</v>
      </c>
      <c r="AE12" s="73">
        <f t="shared" si="62"/>
        <v>81</v>
      </c>
      <c r="AF12" s="74">
        <f t="shared" si="63"/>
        <v>81</v>
      </c>
      <c r="AG12" s="72">
        <v>130</v>
      </c>
      <c r="AH12" s="86">
        <f t="shared" si="21"/>
        <v>-49</v>
      </c>
      <c r="AI12" s="87">
        <f t="shared" si="22"/>
        <v>-37.692307692307693</v>
      </c>
      <c r="AJ12" s="15">
        <v>5</v>
      </c>
      <c r="AK12" s="15">
        <v>5</v>
      </c>
      <c r="AL12" s="64">
        <f t="shared" si="54"/>
        <v>0</v>
      </c>
      <c r="AM12" s="61">
        <f t="shared" si="55"/>
        <v>0</v>
      </c>
      <c r="AN12" s="15">
        <v>17</v>
      </c>
      <c r="AO12" s="15">
        <v>17</v>
      </c>
      <c r="AP12" s="64">
        <f t="shared" si="56"/>
        <v>0</v>
      </c>
      <c r="AQ12" s="65">
        <f t="shared" si="57"/>
        <v>0</v>
      </c>
      <c r="AR12" s="15">
        <v>42</v>
      </c>
      <c r="AS12" s="15">
        <v>42</v>
      </c>
      <c r="AT12" s="64">
        <f t="shared" si="58"/>
        <v>0</v>
      </c>
      <c r="AU12" s="65">
        <f t="shared" si="59"/>
        <v>0</v>
      </c>
      <c r="AV12" s="76">
        <f t="shared" si="64"/>
        <v>64</v>
      </c>
      <c r="AW12" s="77">
        <f t="shared" si="65"/>
        <v>64</v>
      </c>
      <c r="AX12" s="75">
        <v>50</v>
      </c>
      <c r="AY12" s="94">
        <f t="shared" si="29"/>
        <v>14</v>
      </c>
      <c r="AZ12" s="95">
        <f t="shared" si="30"/>
        <v>28.000000000000004</v>
      </c>
      <c r="BA12" s="15">
        <v>34</v>
      </c>
      <c r="BB12" s="15">
        <v>34</v>
      </c>
      <c r="BC12" s="32">
        <f t="shared" si="31"/>
        <v>0</v>
      </c>
      <c r="BD12" s="33">
        <f t="shared" si="32"/>
        <v>0</v>
      </c>
      <c r="BE12" s="15">
        <v>24</v>
      </c>
      <c r="BF12" s="15">
        <v>24</v>
      </c>
      <c r="BG12" s="32">
        <f t="shared" si="33"/>
        <v>0</v>
      </c>
      <c r="BH12" s="33">
        <f t="shared" si="34"/>
        <v>0</v>
      </c>
      <c r="BI12" s="15">
        <v>34</v>
      </c>
      <c r="BJ12" s="15">
        <v>34</v>
      </c>
      <c r="BK12" s="22">
        <f t="shared" si="60"/>
        <v>0</v>
      </c>
      <c r="BL12" s="33">
        <f t="shared" si="36"/>
        <v>0</v>
      </c>
      <c r="BM12" s="73">
        <f t="shared" si="61"/>
        <v>92</v>
      </c>
      <c r="BN12" s="74">
        <f t="shared" si="66"/>
        <v>92</v>
      </c>
      <c r="BO12" s="75">
        <v>100</v>
      </c>
      <c r="BP12" s="32">
        <f t="shared" si="3"/>
        <v>-8</v>
      </c>
      <c r="BQ12" s="33">
        <f t="shared" si="4"/>
        <v>-7.9999999999999964</v>
      </c>
      <c r="BR12" s="37">
        <f>N12+AE12+AV12+BM15</f>
        <v>430</v>
      </c>
      <c r="BS12" s="42">
        <f t="shared" si="44"/>
        <v>346</v>
      </c>
      <c r="BT12" s="42">
        <f t="shared" si="5"/>
        <v>400</v>
      </c>
      <c r="BU12" s="32">
        <f t="shared" si="6"/>
        <v>-54</v>
      </c>
      <c r="BV12" s="33">
        <f t="shared" si="7"/>
        <v>-13.5</v>
      </c>
    </row>
    <row r="13" spans="1:74" ht="13.5" customHeight="1" thickBot="1" x14ac:dyDescent="0.25">
      <c r="A13" s="111" t="s">
        <v>5</v>
      </c>
      <c r="B13" s="15">
        <v>14</v>
      </c>
      <c r="C13" s="15">
        <v>10</v>
      </c>
      <c r="D13" s="58">
        <f t="shared" si="0"/>
        <v>-4</v>
      </c>
      <c r="E13" s="59">
        <f t="shared" si="1"/>
        <v>-28.571428571428569</v>
      </c>
      <c r="F13" s="15">
        <v>15</v>
      </c>
      <c r="G13" s="15">
        <v>15</v>
      </c>
      <c r="H13" s="60">
        <f t="shared" si="45"/>
        <v>0</v>
      </c>
      <c r="I13" s="65">
        <f t="shared" si="9"/>
        <v>0</v>
      </c>
      <c r="J13" s="15">
        <v>17</v>
      </c>
      <c r="K13" s="15">
        <v>14</v>
      </c>
      <c r="L13" s="60">
        <f t="shared" si="46"/>
        <v>-3</v>
      </c>
      <c r="M13" s="61">
        <f t="shared" si="47"/>
        <v>-17.647058823529417</v>
      </c>
      <c r="N13" s="76">
        <f t="shared" si="48"/>
        <v>46</v>
      </c>
      <c r="O13" s="77">
        <f t="shared" si="2"/>
        <v>39</v>
      </c>
      <c r="P13" s="75">
        <v>60</v>
      </c>
      <c r="Q13" s="86">
        <f t="shared" si="13"/>
        <v>-21</v>
      </c>
      <c r="R13" s="87">
        <f t="shared" si="14"/>
        <v>-35</v>
      </c>
      <c r="S13" s="15">
        <v>18</v>
      </c>
      <c r="T13" s="15">
        <v>18</v>
      </c>
      <c r="U13" s="60">
        <f t="shared" si="49"/>
        <v>0</v>
      </c>
      <c r="V13" s="61">
        <f t="shared" si="50"/>
        <v>0</v>
      </c>
      <c r="W13" s="15">
        <v>16</v>
      </c>
      <c r="X13" s="15">
        <v>16</v>
      </c>
      <c r="Y13" s="60">
        <f t="shared" si="51"/>
        <v>0</v>
      </c>
      <c r="Z13" s="65">
        <f t="shared" si="18"/>
        <v>0</v>
      </c>
      <c r="AA13" s="15">
        <v>21</v>
      </c>
      <c r="AB13" s="15">
        <v>21</v>
      </c>
      <c r="AC13" s="60">
        <f t="shared" si="52"/>
        <v>0</v>
      </c>
      <c r="AD13" s="61">
        <f t="shared" si="53"/>
        <v>0</v>
      </c>
      <c r="AE13" s="73">
        <f t="shared" si="62"/>
        <v>55</v>
      </c>
      <c r="AF13" s="74">
        <f t="shared" si="63"/>
        <v>55</v>
      </c>
      <c r="AG13" s="75">
        <v>120</v>
      </c>
      <c r="AH13" s="86">
        <f t="shared" ref="AH13:AH39" si="68">SUM(AF13-AG13)</f>
        <v>-65</v>
      </c>
      <c r="AI13" s="87">
        <f t="shared" ref="AI13:AI39" si="69">(AF13/AG13-1)*100</f>
        <v>-54.166666666666671</v>
      </c>
      <c r="AJ13" s="15">
        <v>1</v>
      </c>
      <c r="AK13" s="15">
        <v>1</v>
      </c>
      <c r="AL13" s="60">
        <f t="shared" si="54"/>
        <v>0</v>
      </c>
      <c r="AM13" s="61">
        <f t="shared" si="55"/>
        <v>0</v>
      </c>
      <c r="AN13" s="15">
        <v>5</v>
      </c>
      <c r="AO13" s="15">
        <v>5</v>
      </c>
      <c r="AP13" s="60">
        <f t="shared" si="56"/>
        <v>0</v>
      </c>
      <c r="AQ13" s="61">
        <f t="shared" si="57"/>
        <v>0</v>
      </c>
      <c r="AR13" s="15">
        <v>11</v>
      </c>
      <c r="AS13" s="15">
        <v>11</v>
      </c>
      <c r="AT13" s="60">
        <f t="shared" si="58"/>
        <v>0</v>
      </c>
      <c r="AU13" s="61">
        <f t="shared" si="59"/>
        <v>0</v>
      </c>
      <c r="AV13" s="73">
        <f>AJ13+AN13+AR13+AV10+AV11+AV12</f>
        <v>224</v>
      </c>
      <c r="AW13" s="74">
        <f>AK13++AO13++AS13+AW10+AW11+AW12</f>
        <v>224</v>
      </c>
      <c r="AX13" s="75">
        <v>70</v>
      </c>
      <c r="AY13" s="94">
        <f t="shared" ref="AY13:AY39" si="70">SUM(AW13-AX13)</f>
        <v>154</v>
      </c>
      <c r="AZ13" s="95">
        <f t="shared" ref="AZ13:AZ39" si="71">(AW13/AX13-1)*100</f>
        <v>220.00000000000003</v>
      </c>
      <c r="BA13" s="15">
        <v>17</v>
      </c>
      <c r="BB13" s="15">
        <v>17</v>
      </c>
      <c r="BC13" s="22">
        <f t="shared" ref="BC13:BC65" si="72">SUM(BB13-BA13)</f>
        <v>0</v>
      </c>
      <c r="BD13" s="12">
        <f t="shared" ref="BD13:BD42" si="73">(BB13/BA13-1)*100</f>
        <v>0</v>
      </c>
      <c r="BE13" s="15">
        <v>14</v>
      </c>
      <c r="BF13" s="15">
        <v>14</v>
      </c>
      <c r="BG13" s="32">
        <f t="shared" si="33"/>
        <v>0</v>
      </c>
      <c r="BH13" s="33">
        <f t="shared" si="34"/>
        <v>0</v>
      </c>
      <c r="BI13" s="15">
        <v>17</v>
      </c>
      <c r="BJ13" s="15">
        <v>17</v>
      </c>
      <c r="BK13" s="22">
        <f t="shared" si="60"/>
        <v>0</v>
      </c>
      <c r="BL13" s="12">
        <f t="shared" ref="BL13:BL65" si="74">(BJ13/BI13-1)*100</f>
        <v>0</v>
      </c>
      <c r="BM13" s="73">
        <f t="shared" ref="BM13:BM63" si="75">BA13+BE13+BI13</f>
        <v>48</v>
      </c>
      <c r="BN13" s="74">
        <f t="shared" ref="BN13:BN63" si="76">BB13++BF13++BJ13</f>
        <v>48</v>
      </c>
      <c r="BO13" s="75">
        <v>110</v>
      </c>
      <c r="BP13" s="32">
        <f t="shared" si="3"/>
        <v>-62</v>
      </c>
      <c r="BQ13" s="33">
        <f t="shared" si="4"/>
        <v>-56.363636363636374</v>
      </c>
      <c r="BR13" s="37">
        <f t="shared" ref="BR13:BR63" si="77">N13+AE13+AV13+BM13</f>
        <v>373</v>
      </c>
      <c r="BS13" s="42">
        <f>O13+AF13+AW13+BN13</f>
        <v>366</v>
      </c>
      <c r="BT13" s="42">
        <f t="shared" si="5"/>
        <v>360</v>
      </c>
      <c r="BU13" s="32">
        <f t="shared" si="6"/>
        <v>6</v>
      </c>
      <c r="BV13" s="33">
        <f t="shared" si="7"/>
        <v>1.6666666666666607</v>
      </c>
    </row>
    <row r="14" spans="1:74" ht="13.5" customHeight="1" thickBot="1" x14ac:dyDescent="0.25">
      <c r="A14" s="111" t="s">
        <v>6</v>
      </c>
      <c r="B14" s="15">
        <v>13</v>
      </c>
      <c r="C14" s="15">
        <v>6</v>
      </c>
      <c r="D14" s="60">
        <f t="shared" si="0"/>
        <v>-7</v>
      </c>
      <c r="E14" s="59">
        <f t="shared" si="1"/>
        <v>-53.846153846153847</v>
      </c>
      <c r="F14" s="15">
        <v>15</v>
      </c>
      <c r="G14" s="15">
        <v>8</v>
      </c>
      <c r="H14" s="60">
        <f t="shared" si="45"/>
        <v>-7</v>
      </c>
      <c r="I14" s="65">
        <f t="shared" si="9"/>
        <v>-46.666666666666664</v>
      </c>
      <c r="J14" s="15">
        <v>13</v>
      </c>
      <c r="K14" s="15">
        <v>16</v>
      </c>
      <c r="L14" s="39">
        <f t="shared" si="46"/>
        <v>3</v>
      </c>
      <c r="M14" s="61">
        <f t="shared" si="47"/>
        <v>23.076923076923084</v>
      </c>
      <c r="N14" s="76">
        <f t="shared" si="48"/>
        <v>41</v>
      </c>
      <c r="O14" s="77">
        <f t="shared" si="2"/>
        <v>30</v>
      </c>
      <c r="P14" s="72">
        <v>120</v>
      </c>
      <c r="Q14" s="86">
        <f t="shared" si="13"/>
        <v>-90</v>
      </c>
      <c r="R14" s="87">
        <f t="shared" si="14"/>
        <v>-75</v>
      </c>
      <c r="S14" s="15">
        <v>17</v>
      </c>
      <c r="T14" s="15">
        <v>17</v>
      </c>
      <c r="U14" s="60">
        <f t="shared" si="49"/>
        <v>0</v>
      </c>
      <c r="V14" s="61">
        <f t="shared" si="50"/>
        <v>0</v>
      </c>
      <c r="W14" s="15">
        <v>14</v>
      </c>
      <c r="X14" s="15">
        <v>14</v>
      </c>
      <c r="Y14" s="60">
        <f t="shared" si="51"/>
        <v>0</v>
      </c>
      <c r="Z14" s="65">
        <f t="shared" si="18"/>
        <v>0</v>
      </c>
      <c r="AA14" s="15">
        <v>16</v>
      </c>
      <c r="AB14" s="15">
        <v>16</v>
      </c>
      <c r="AC14" s="60">
        <f t="shared" si="52"/>
        <v>0</v>
      </c>
      <c r="AD14" s="61">
        <f t="shared" si="53"/>
        <v>0</v>
      </c>
      <c r="AE14" s="73">
        <f t="shared" ref="AE14:AE63" si="78">S14+W14+AA14</f>
        <v>47</v>
      </c>
      <c r="AF14" s="74">
        <f t="shared" ref="AF14:AF63" si="79">T14++X14++AB14</f>
        <v>47</v>
      </c>
      <c r="AG14" s="75">
        <v>120</v>
      </c>
      <c r="AH14" s="86">
        <f t="shared" si="68"/>
        <v>-73</v>
      </c>
      <c r="AI14" s="87">
        <f t="shared" si="69"/>
        <v>-60.833333333333343</v>
      </c>
      <c r="AJ14" s="15">
        <v>6</v>
      </c>
      <c r="AK14" s="15">
        <v>6</v>
      </c>
      <c r="AL14" s="60">
        <f t="shared" si="54"/>
        <v>0</v>
      </c>
      <c r="AM14" s="61">
        <f t="shared" si="55"/>
        <v>0</v>
      </c>
      <c r="AN14" s="15">
        <v>3</v>
      </c>
      <c r="AO14" s="15">
        <v>3</v>
      </c>
      <c r="AP14" s="60">
        <f t="shared" si="56"/>
        <v>0</v>
      </c>
      <c r="AQ14" s="61">
        <f t="shared" si="57"/>
        <v>0</v>
      </c>
      <c r="AR14" s="15">
        <v>10</v>
      </c>
      <c r="AS14" s="15">
        <v>10</v>
      </c>
      <c r="AT14" s="60">
        <f t="shared" si="58"/>
        <v>0</v>
      </c>
      <c r="AU14" s="61">
        <f t="shared" si="59"/>
        <v>0</v>
      </c>
      <c r="AV14" s="73">
        <f t="shared" ref="AV14:AV63" si="80">AJ14+AN14+AR14</f>
        <v>19</v>
      </c>
      <c r="AW14" s="74">
        <f t="shared" ref="AW14:AW63" si="81">AK14++AO14++AS14</f>
        <v>19</v>
      </c>
      <c r="AX14" s="75">
        <v>50</v>
      </c>
      <c r="AY14" s="94">
        <f t="shared" si="70"/>
        <v>-31</v>
      </c>
      <c r="AZ14" s="95">
        <f t="shared" si="71"/>
        <v>-62</v>
      </c>
      <c r="BA14" s="15">
        <v>6</v>
      </c>
      <c r="BB14" s="15">
        <v>6</v>
      </c>
      <c r="BC14" s="22">
        <f t="shared" si="72"/>
        <v>0</v>
      </c>
      <c r="BD14" s="12">
        <f t="shared" si="73"/>
        <v>0</v>
      </c>
      <c r="BE14" s="15">
        <v>15</v>
      </c>
      <c r="BF14" s="15">
        <v>15</v>
      </c>
      <c r="BG14" s="32">
        <f t="shared" si="33"/>
        <v>0</v>
      </c>
      <c r="BH14" s="33">
        <f t="shared" si="34"/>
        <v>0</v>
      </c>
      <c r="BI14" s="15">
        <v>12</v>
      </c>
      <c r="BJ14" s="15">
        <v>12</v>
      </c>
      <c r="BK14" s="22">
        <f t="shared" si="60"/>
        <v>0</v>
      </c>
      <c r="BL14" s="12">
        <f t="shared" si="74"/>
        <v>0</v>
      </c>
      <c r="BM14" s="73">
        <f t="shared" si="75"/>
        <v>33</v>
      </c>
      <c r="BN14" s="74">
        <f t="shared" si="76"/>
        <v>33</v>
      </c>
      <c r="BO14" s="75">
        <v>145</v>
      </c>
      <c r="BP14" s="32">
        <f t="shared" si="3"/>
        <v>-112</v>
      </c>
      <c r="BQ14" s="33">
        <f t="shared" si="4"/>
        <v>-77.241379310344826</v>
      </c>
      <c r="BR14" s="37">
        <f t="shared" si="77"/>
        <v>140</v>
      </c>
      <c r="BS14" s="42">
        <f>O14+AF14+AW14+BN14</f>
        <v>129</v>
      </c>
      <c r="BT14" s="42">
        <f>P14+AG14+AX14+BO14</f>
        <v>435</v>
      </c>
      <c r="BU14" s="32">
        <f t="shared" si="6"/>
        <v>-306</v>
      </c>
      <c r="BV14" s="33">
        <f t="shared" si="7"/>
        <v>-70.344827586206904</v>
      </c>
    </row>
    <row r="15" spans="1:74" ht="13.5" customHeight="1" thickBot="1" x14ac:dyDescent="0.25">
      <c r="A15" s="111" t="s">
        <v>128</v>
      </c>
      <c r="B15" s="15">
        <v>5</v>
      </c>
      <c r="C15" s="15">
        <v>9</v>
      </c>
      <c r="D15" s="39">
        <f t="shared" si="0"/>
        <v>4</v>
      </c>
      <c r="E15" s="59">
        <f t="shared" si="1"/>
        <v>80</v>
      </c>
      <c r="F15" s="15">
        <v>11</v>
      </c>
      <c r="G15" s="15">
        <v>8</v>
      </c>
      <c r="H15" s="60">
        <f t="shared" si="45"/>
        <v>-3</v>
      </c>
      <c r="I15" s="61">
        <f t="shared" ref="I15:I47" si="82">(G15/F15-1)*100</f>
        <v>-27.27272727272727</v>
      </c>
      <c r="J15" s="15">
        <v>9</v>
      </c>
      <c r="K15" s="15">
        <v>8</v>
      </c>
      <c r="L15" s="60">
        <f t="shared" si="46"/>
        <v>-1</v>
      </c>
      <c r="M15" s="61">
        <f t="shared" si="47"/>
        <v>-11.111111111111116</v>
      </c>
      <c r="N15" s="76">
        <f t="shared" si="48"/>
        <v>25</v>
      </c>
      <c r="O15" s="77">
        <f t="shared" si="2"/>
        <v>25</v>
      </c>
      <c r="P15" s="75">
        <v>40</v>
      </c>
      <c r="Q15" s="86">
        <f t="shared" si="13"/>
        <v>-15</v>
      </c>
      <c r="R15" s="87">
        <f t="shared" si="14"/>
        <v>-37.5</v>
      </c>
      <c r="S15" s="15">
        <v>14</v>
      </c>
      <c r="T15" s="15">
        <v>14</v>
      </c>
      <c r="U15" s="60">
        <f t="shared" si="49"/>
        <v>0</v>
      </c>
      <c r="V15" s="61">
        <f t="shared" si="50"/>
        <v>0</v>
      </c>
      <c r="W15" s="15">
        <v>14</v>
      </c>
      <c r="X15" s="15">
        <v>14</v>
      </c>
      <c r="Y15" s="60">
        <f t="shared" si="51"/>
        <v>0</v>
      </c>
      <c r="Z15" s="65">
        <f t="shared" si="18"/>
        <v>0</v>
      </c>
      <c r="AA15" s="15">
        <v>17</v>
      </c>
      <c r="AB15" s="15">
        <v>17</v>
      </c>
      <c r="AC15" s="60">
        <f t="shared" si="52"/>
        <v>0</v>
      </c>
      <c r="AD15" s="61">
        <f t="shared" si="53"/>
        <v>0</v>
      </c>
      <c r="AE15" s="73">
        <f t="shared" si="78"/>
        <v>45</v>
      </c>
      <c r="AF15" s="74">
        <f t="shared" si="79"/>
        <v>45</v>
      </c>
      <c r="AG15" s="75">
        <v>350</v>
      </c>
      <c r="AH15" s="86">
        <f t="shared" si="68"/>
        <v>-305</v>
      </c>
      <c r="AI15" s="87">
        <f t="shared" si="69"/>
        <v>-87.142857142857139</v>
      </c>
      <c r="AJ15" s="15">
        <v>14</v>
      </c>
      <c r="AK15" s="15">
        <v>14</v>
      </c>
      <c r="AL15" s="60">
        <f t="shared" si="54"/>
        <v>0</v>
      </c>
      <c r="AM15" s="61">
        <f t="shared" si="55"/>
        <v>0</v>
      </c>
      <c r="AN15" s="15">
        <v>3</v>
      </c>
      <c r="AO15" s="15">
        <v>3</v>
      </c>
      <c r="AP15" s="60">
        <f t="shared" si="56"/>
        <v>0</v>
      </c>
      <c r="AQ15" s="61">
        <f t="shared" si="57"/>
        <v>0</v>
      </c>
      <c r="AR15" s="15">
        <v>14</v>
      </c>
      <c r="AS15" s="15">
        <v>14</v>
      </c>
      <c r="AT15" s="60">
        <f t="shared" si="58"/>
        <v>0</v>
      </c>
      <c r="AU15" s="61">
        <f t="shared" si="59"/>
        <v>0</v>
      </c>
      <c r="AV15" s="73">
        <f t="shared" si="80"/>
        <v>31</v>
      </c>
      <c r="AW15" s="74">
        <f t="shared" si="81"/>
        <v>31</v>
      </c>
      <c r="AX15" s="75">
        <v>150</v>
      </c>
      <c r="AY15" s="94">
        <f t="shared" si="70"/>
        <v>-119</v>
      </c>
      <c r="AZ15" s="95">
        <f t="shared" si="71"/>
        <v>-79.333333333333329</v>
      </c>
      <c r="BA15" s="15">
        <v>64</v>
      </c>
      <c r="BB15" s="15">
        <v>64</v>
      </c>
      <c r="BC15" s="22">
        <f t="shared" si="72"/>
        <v>0</v>
      </c>
      <c r="BD15" s="12">
        <f t="shared" si="73"/>
        <v>0</v>
      </c>
      <c r="BE15" s="117">
        <v>62</v>
      </c>
      <c r="BF15" s="117">
        <v>62</v>
      </c>
      <c r="BG15" s="32">
        <f t="shared" si="33"/>
        <v>0</v>
      </c>
      <c r="BH15" s="33">
        <f t="shared" si="34"/>
        <v>0</v>
      </c>
      <c r="BI15" s="15">
        <v>51</v>
      </c>
      <c r="BJ15" s="15">
        <v>51</v>
      </c>
      <c r="BK15" s="22">
        <f t="shared" si="60"/>
        <v>0</v>
      </c>
      <c r="BL15" s="12">
        <f t="shared" si="74"/>
        <v>0</v>
      </c>
      <c r="BM15" s="73">
        <f>BA15+BE15+BI15</f>
        <v>177</v>
      </c>
      <c r="BN15" s="74">
        <f t="shared" si="76"/>
        <v>177</v>
      </c>
      <c r="BO15" s="75">
        <v>315</v>
      </c>
      <c r="BP15" s="32">
        <f t="shared" si="3"/>
        <v>-138</v>
      </c>
      <c r="BQ15" s="33">
        <f t="shared" si="4"/>
        <v>-43.80952380952381</v>
      </c>
      <c r="BR15" s="37">
        <f>N15+AE15+AV15+BM15</f>
        <v>278</v>
      </c>
      <c r="BS15" s="13">
        <f t="shared" ref="BS15:BS63" si="83">O15+AF15+AW15+BN15</f>
        <v>278</v>
      </c>
      <c r="BT15" s="42">
        <f t="shared" si="5"/>
        <v>855</v>
      </c>
      <c r="BU15" s="32">
        <f t="shared" si="6"/>
        <v>-577</v>
      </c>
      <c r="BV15" s="33">
        <f t="shared" si="7"/>
        <v>-67.485380116959064</v>
      </c>
    </row>
    <row r="16" spans="1:74" ht="13.5" customHeight="1" thickBot="1" x14ac:dyDescent="0.25">
      <c r="A16" s="111" t="s">
        <v>130</v>
      </c>
      <c r="B16" s="15">
        <v>15</v>
      </c>
      <c r="C16" s="15">
        <v>6</v>
      </c>
      <c r="D16" s="60">
        <f t="shared" si="0"/>
        <v>-9</v>
      </c>
      <c r="E16" s="59">
        <f t="shared" si="1"/>
        <v>-60</v>
      </c>
      <c r="F16" s="15">
        <v>4</v>
      </c>
      <c r="G16" s="15">
        <v>7</v>
      </c>
      <c r="H16" s="39">
        <f t="shared" si="45"/>
        <v>3</v>
      </c>
      <c r="I16" s="61">
        <f t="shared" si="82"/>
        <v>75</v>
      </c>
      <c r="J16" s="15">
        <v>6</v>
      </c>
      <c r="K16" s="15">
        <v>5</v>
      </c>
      <c r="L16" s="60">
        <f t="shared" si="46"/>
        <v>-1</v>
      </c>
      <c r="M16" s="61">
        <f t="shared" si="47"/>
        <v>-16.666666666666664</v>
      </c>
      <c r="N16" s="76">
        <f t="shared" si="48"/>
        <v>25</v>
      </c>
      <c r="O16" s="77">
        <f t="shared" si="2"/>
        <v>18</v>
      </c>
      <c r="P16" s="80">
        <v>30</v>
      </c>
      <c r="Q16" s="86">
        <f t="shared" si="13"/>
        <v>-12</v>
      </c>
      <c r="R16" s="87">
        <f t="shared" si="14"/>
        <v>-40</v>
      </c>
      <c r="S16" s="15"/>
      <c r="T16" s="15"/>
      <c r="U16" s="60">
        <f t="shared" si="49"/>
        <v>0</v>
      </c>
      <c r="V16" s="61" t="e">
        <f t="shared" si="50"/>
        <v>#DIV/0!</v>
      </c>
      <c r="W16" s="15"/>
      <c r="X16" s="15"/>
      <c r="Y16" s="60">
        <f t="shared" si="51"/>
        <v>0</v>
      </c>
      <c r="Z16" s="65" t="e">
        <f t="shared" si="18"/>
        <v>#DIV/0!</v>
      </c>
      <c r="AA16" s="15"/>
      <c r="AB16" s="15"/>
      <c r="AC16" s="60">
        <f t="shared" si="52"/>
        <v>0</v>
      </c>
      <c r="AD16" s="61" t="e">
        <f t="shared" si="53"/>
        <v>#DIV/0!</v>
      </c>
      <c r="AE16" s="73">
        <f t="shared" si="78"/>
        <v>0</v>
      </c>
      <c r="AF16" s="74">
        <f t="shared" si="79"/>
        <v>0</v>
      </c>
      <c r="AG16" s="75"/>
      <c r="AH16" s="86">
        <f t="shared" si="68"/>
        <v>0</v>
      </c>
      <c r="AI16" s="87" t="e">
        <f t="shared" si="69"/>
        <v>#DIV/0!</v>
      </c>
      <c r="AJ16" s="15"/>
      <c r="AK16" s="15"/>
      <c r="AL16" s="60">
        <f t="shared" si="54"/>
        <v>0</v>
      </c>
      <c r="AM16" s="61" t="e">
        <f t="shared" si="55"/>
        <v>#DIV/0!</v>
      </c>
      <c r="AN16" s="15"/>
      <c r="AO16" s="15"/>
      <c r="AP16" s="60">
        <f t="shared" si="56"/>
        <v>0</v>
      </c>
      <c r="AQ16" s="61" t="e">
        <f t="shared" si="57"/>
        <v>#DIV/0!</v>
      </c>
      <c r="AR16" s="15"/>
      <c r="AS16" s="15"/>
      <c r="AT16" s="60">
        <f t="shared" si="58"/>
        <v>0</v>
      </c>
      <c r="AU16" s="61" t="e">
        <f t="shared" si="59"/>
        <v>#DIV/0!</v>
      </c>
      <c r="AV16" s="73">
        <f t="shared" si="80"/>
        <v>0</v>
      </c>
      <c r="AW16" s="74">
        <f t="shared" si="81"/>
        <v>0</v>
      </c>
      <c r="AX16" s="75"/>
      <c r="AY16" s="94">
        <f t="shared" si="70"/>
        <v>0</v>
      </c>
      <c r="AZ16" s="95" t="e">
        <f t="shared" si="71"/>
        <v>#DIV/0!</v>
      </c>
      <c r="BA16" s="15"/>
      <c r="BB16" s="15"/>
      <c r="BC16" s="22">
        <f t="shared" si="72"/>
        <v>0</v>
      </c>
      <c r="BD16" s="12" t="e">
        <f t="shared" si="73"/>
        <v>#DIV/0!</v>
      </c>
      <c r="BE16" s="117"/>
      <c r="BF16" s="117"/>
      <c r="BG16" s="32">
        <f t="shared" si="33"/>
        <v>0</v>
      </c>
      <c r="BH16" s="33" t="e">
        <f t="shared" si="34"/>
        <v>#DIV/0!</v>
      </c>
      <c r="BI16" s="15"/>
      <c r="BJ16" s="15"/>
      <c r="BK16" s="22">
        <f t="shared" si="60"/>
        <v>0</v>
      </c>
      <c r="BL16" s="12" t="e">
        <f t="shared" si="74"/>
        <v>#DIV/0!</v>
      </c>
      <c r="BM16" s="73">
        <f t="shared" ref="BM16:BM17" si="84">BA16+BE16+BI16</f>
        <v>0</v>
      </c>
      <c r="BN16" s="74">
        <f t="shared" si="76"/>
        <v>0</v>
      </c>
      <c r="BO16" s="75"/>
      <c r="BP16" s="32">
        <f t="shared" si="3"/>
        <v>0</v>
      </c>
      <c r="BQ16" s="33" t="e">
        <f t="shared" si="4"/>
        <v>#DIV/0!</v>
      </c>
      <c r="BR16" s="37">
        <f t="shared" ref="BR16:BR17" si="85">N16+AE16+AV16+BM16</f>
        <v>25</v>
      </c>
      <c r="BS16" s="13">
        <f t="shared" si="83"/>
        <v>18</v>
      </c>
      <c r="BT16" s="42"/>
      <c r="BU16" s="32">
        <f t="shared" si="6"/>
        <v>18</v>
      </c>
      <c r="BV16" s="33" t="e">
        <f t="shared" si="7"/>
        <v>#DIV/0!</v>
      </c>
    </row>
    <row r="17" spans="1:74" ht="13.5" customHeight="1" thickBot="1" x14ac:dyDescent="0.25">
      <c r="A17" s="111" t="s">
        <v>129</v>
      </c>
      <c r="B17" s="15">
        <v>29</v>
      </c>
      <c r="C17" s="15">
        <v>24</v>
      </c>
      <c r="D17" s="60">
        <f t="shared" si="0"/>
        <v>-5</v>
      </c>
      <c r="E17" s="59">
        <f t="shared" si="1"/>
        <v>-17.241379310344829</v>
      </c>
      <c r="F17" s="15">
        <v>16</v>
      </c>
      <c r="G17" s="15">
        <v>24</v>
      </c>
      <c r="H17" s="39">
        <f t="shared" si="45"/>
        <v>8</v>
      </c>
      <c r="I17" s="61">
        <f t="shared" si="82"/>
        <v>50</v>
      </c>
      <c r="J17" s="15">
        <v>21</v>
      </c>
      <c r="K17" s="15">
        <v>29</v>
      </c>
      <c r="L17" s="39">
        <f t="shared" si="46"/>
        <v>8</v>
      </c>
      <c r="M17" s="61">
        <f t="shared" si="47"/>
        <v>38.095238095238095</v>
      </c>
      <c r="N17" s="76">
        <f t="shared" si="48"/>
        <v>66</v>
      </c>
      <c r="O17" s="77">
        <f t="shared" si="2"/>
        <v>77</v>
      </c>
      <c r="P17" s="80">
        <v>70</v>
      </c>
      <c r="Q17" s="161">
        <f t="shared" si="13"/>
        <v>7</v>
      </c>
      <c r="R17" s="87">
        <f t="shared" si="14"/>
        <v>10.000000000000009</v>
      </c>
      <c r="S17" s="15"/>
      <c r="T17" s="15"/>
      <c r="U17" s="60">
        <f t="shared" si="49"/>
        <v>0</v>
      </c>
      <c r="V17" s="61" t="e">
        <f t="shared" si="50"/>
        <v>#DIV/0!</v>
      </c>
      <c r="W17" s="15"/>
      <c r="X17" s="15"/>
      <c r="Y17" s="60">
        <f t="shared" si="51"/>
        <v>0</v>
      </c>
      <c r="Z17" s="65" t="e">
        <f t="shared" si="18"/>
        <v>#DIV/0!</v>
      </c>
      <c r="AA17" s="15"/>
      <c r="AB17" s="15"/>
      <c r="AC17" s="60">
        <f t="shared" si="52"/>
        <v>0</v>
      </c>
      <c r="AD17" s="61" t="e">
        <f t="shared" si="53"/>
        <v>#DIV/0!</v>
      </c>
      <c r="AE17" s="73">
        <f t="shared" si="78"/>
        <v>0</v>
      </c>
      <c r="AF17" s="74">
        <f t="shared" si="79"/>
        <v>0</v>
      </c>
      <c r="AG17" s="75"/>
      <c r="AH17" s="86">
        <f t="shared" si="68"/>
        <v>0</v>
      </c>
      <c r="AI17" s="87" t="e">
        <f t="shared" si="69"/>
        <v>#DIV/0!</v>
      </c>
      <c r="AJ17" s="15"/>
      <c r="AK17" s="15"/>
      <c r="AL17" s="60">
        <f t="shared" si="54"/>
        <v>0</v>
      </c>
      <c r="AM17" s="61" t="e">
        <f t="shared" si="55"/>
        <v>#DIV/0!</v>
      </c>
      <c r="AN17" s="15"/>
      <c r="AO17" s="15"/>
      <c r="AP17" s="60">
        <f t="shared" si="56"/>
        <v>0</v>
      </c>
      <c r="AQ17" s="61" t="e">
        <f t="shared" si="57"/>
        <v>#DIV/0!</v>
      </c>
      <c r="AR17" s="15"/>
      <c r="AS17" s="15"/>
      <c r="AT17" s="60">
        <f t="shared" si="58"/>
        <v>0</v>
      </c>
      <c r="AU17" s="61" t="e">
        <f t="shared" si="59"/>
        <v>#DIV/0!</v>
      </c>
      <c r="AV17" s="73">
        <f t="shared" si="80"/>
        <v>0</v>
      </c>
      <c r="AW17" s="74">
        <f t="shared" si="81"/>
        <v>0</v>
      </c>
      <c r="AX17" s="75"/>
      <c r="AY17" s="94">
        <f t="shared" si="70"/>
        <v>0</v>
      </c>
      <c r="AZ17" s="95" t="e">
        <f t="shared" si="71"/>
        <v>#DIV/0!</v>
      </c>
      <c r="BA17" s="15"/>
      <c r="BB17" s="15"/>
      <c r="BC17" s="22">
        <f t="shared" si="72"/>
        <v>0</v>
      </c>
      <c r="BD17" s="12" t="e">
        <f t="shared" si="73"/>
        <v>#DIV/0!</v>
      </c>
      <c r="BE17" s="117"/>
      <c r="BF17" s="117"/>
      <c r="BG17" s="32">
        <f t="shared" si="33"/>
        <v>0</v>
      </c>
      <c r="BH17" s="33" t="e">
        <f t="shared" si="34"/>
        <v>#DIV/0!</v>
      </c>
      <c r="BI17" s="15"/>
      <c r="BJ17" s="15"/>
      <c r="BK17" s="22">
        <f t="shared" si="60"/>
        <v>0</v>
      </c>
      <c r="BL17" s="12" t="e">
        <f t="shared" si="74"/>
        <v>#DIV/0!</v>
      </c>
      <c r="BM17" s="73">
        <f t="shared" si="84"/>
        <v>0</v>
      </c>
      <c r="BN17" s="74">
        <f t="shared" si="76"/>
        <v>0</v>
      </c>
      <c r="BO17" s="75"/>
      <c r="BP17" s="32">
        <f t="shared" si="3"/>
        <v>0</v>
      </c>
      <c r="BQ17" s="33" t="e">
        <f t="shared" si="4"/>
        <v>#DIV/0!</v>
      </c>
      <c r="BR17" s="37">
        <f t="shared" si="85"/>
        <v>66</v>
      </c>
      <c r="BS17" s="13">
        <f t="shared" si="83"/>
        <v>77</v>
      </c>
      <c r="BT17" s="42"/>
      <c r="BU17" s="32">
        <f t="shared" si="6"/>
        <v>77</v>
      </c>
      <c r="BV17" s="33" t="e">
        <f t="shared" si="7"/>
        <v>#DIV/0!</v>
      </c>
    </row>
    <row r="18" spans="1:74" ht="13.5" customHeight="1" thickBot="1" x14ac:dyDescent="0.25">
      <c r="A18" s="111" t="s">
        <v>8</v>
      </c>
      <c r="B18" s="15">
        <v>156</v>
      </c>
      <c r="C18" s="15">
        <v>144</v>
      </c>
      <c r="D18" s="60">
        <f t="shared" si="0"/>
        <v>-12</v>
      </c>
      <c r="E18" s="59">
        <f t="shared" si="1"/>
        <v>-7.6923076923076872</v>
      </c>
      <c r="F18" s="15">
        <v>205</v>
      </c>
      <c r="G18" s="15">
        <v>236</v>
      </c>
      <c r="H18" s="60">
        <f t="shared" si="45"/>
        <v>31</v>
      </c>
      <c r="I18" s="61">
        <f t="shared" si="82"/>
        <v>15.121951219512187</v>
      </c>
      <c r="J18" s="15">
        <v>192</v>
      </c>
      <c r="K18" s="15">
        <v>206</v>
      </c>
      <c r="L18" s="60">
        <f t="shared" si="46"/>
        <v>14</v>
      </c>
      <c r="M18" s="61">
        <f t="shared" si="47"/>
        <v>7.2916666666666741</v>
      </c>
      <c r="N18" s="76">
        <f t="shared" si="48"/>
        <v>553</v>
      </c>
      <c r="O18" s="77">
        <f t="shared" si="2"/>
        <v>586</v>
      </c>
      <c r="P18" s="72">
        <v>1050</v>
      </c>
      <c r="Q18" s="86">
        <f t="shared" si="13"/>
        <v>-464</v>
      </c>
      <c r="R18" s="87">
        <f t="shared" si="14"/>
        <v>-44.19047619047619</v>
      </c>
      <c r="S18" s="15">
        <v>192</v>
      </c>
      <c r="T18" s="15">
        <v>192</v>
      </c>
      <c r="U18" s="60">
        <f t="shared" si="49"/>
        <v>0</v>
      </c>
      <c r="V18" s="61">
        <f t="shared" si="50"/>
        <v>0</v>
      </c>
      <c r="W18" s="15">
        <v>197</v>
      </c>
      <c r="X18" s="15">
        <v>197</v>
      </c>
      <c r="Y18" s="60">
        <f t="shared" si="51"/>
        <v>0</v>
      </c>
      <c r="Z18" s="61">
        <f t="shared" ref="Z18:Z42" si="86">(X18/W18-1)*100</f>
        <v>0</v>
      </c>
      <c r="AA18" s="15">
        <v>235</v>
      </c>
      <c r="AB18" s="15">
        <v>235</v>
      </c>
      <c r="AC18" s="60">
        <f t="shared" si="52"/>
        <v>0</v>
      </c>
      <c r="AD18" s="61">
        <f t="shared" si="53"/>
        <v>0</v>
      </c>
      <c r="AE18" s="73">
        <f t="shared" si="78"/>
        <v>624</v>
      </c>
      <c r="AF18" s="74">
        <f t="shared" si="79"/>
        <v>624</v>
      </c>
      <c r="AG18" s="75">
        <v>1470</v>
      </c>
      <c r="AH18" s="86">
        <f t="shared" si="68"/>
        <v>-846</v>
      </c>
      <c r="AI18" s="87">
        <f t="shared" si="69"/>
        <v>-57.551020408163268</v>
      </c>
      <c r="AJ18" s="15">
        <v>47</v>
      </c>
      <c r="AK18" s="15">
        <v>47</v>
      </c>
      <c r="AL18" s="60">
        <f t="shared" si="54"/>
        <v>0</v>
      </c>
      <c r="AM18" s="61">
        <f t="shared" si="55"/>
        <v>0</v>
      </c>
      <c r="AN18" s="15">
        <v>59</v>
      </c>
      <c r="AO18" s="15">
        <v>59</v>
      </c>
      <c r="AP18" s="60">
        <f t="shared" si="56"/>
        <v>0</v>
      </c>
      <c r="AQ18" s="61">
        <f t="shared" si="57"/>
        <v>0</v>
      </c>
      <c r="AR18" s="15">
        <v>168</v>
      </c>
      <c r="AS18" s="15">
        <v>168</v>
      </c>
      <c r="AT18" s="60">
        <f t="shared" si="58"/>
        <v>0</v>
      </c>
      <c r="AU18" s="61">
        <f t="shared" si="59"/>
        <v>0</v>
      </c>
      <c r="AV18" s="73">
        <f t="shared" si="80"/>
        <v>274</v>
      </c>
      <c r="AW18" s="74">
        <f t="shared" si="81"/>
        <v>274</v>
      </c>
      <c r="AX18" s="75">
        <v>630</v>
      </c>
      <c r="AY18" s="94">
        <f t="shared" si="70"/>
        <v>-356</v>
      </c>
      <c r="AZ18" s="95">
        <f t="shared" si="71"/>
        <v>-56.507936507936506</v>
      </c>
      <c r="BA18" s="15">
        <v>236</v>
      </c>
      <c r="BB18" s="15">
        <v>236</v>
      </c>
      <c r="BC18" s="22">
        <f t="shared" si="72"/>
        <v>0</v>
      </c>
      <c r="BD18" s="12">
        <f t="shared" si="73"/>
        <v>0</v>
      </c>
      <c r="BE18" s="15">
        <v>183</v>
      </c>
      <c r="BF18" s="15">
        <v>183</v>
      </c>
      <c r="BG18" s="32">
        <f t="shared" si="33"/>
        <v>0</v>
      </c>
      <c r="BH18" s="33">
        <f t="shared" si="34"/>
        <v>0</v>
      </c>
      <c r="BI18" s="15">
        <v>212</v>
      </c>
      <c r="BJ18" s="15">
        <v>212</v>
      </c>
      <c r="BK18" s="22">
        <f t="shared" si="60"/>
        <v>0</v>
      </c>
      <c r="BL18" s="12">
        <f t="shared" si="74"/>
        <v>0</v>
      </c>
      <c r="BM18" s="73">
        <f t="shared" si="75"/>
        <v>631</v>
      </c>
      <c r="BN18" s="74">
        <f t="shared" si="76"/>
        <v>631</v>
      </c>
      <c r="BO18" s="75">
        <v>1002</v>
      </c>
      <c r="BP18" s="32">
        <f t="shared" si="3"/>
        <v>-371</v>
      </c>
      <c r="BQ18" s="33">
        <f t="shared" si="4"/>
        <v>-37.025948103792416</v>
      </c>
      <c r="BR18" s="37">
        <f t="shared" si="77"/>
        <v>2082</v>
      </c>
      <c r="BS18" s="13">
        <f t="shared" si="83"/>
        <v>2115</v>
      </c>
      <c r="BT18" s="42">
        <f t="shared" si="5"/>
        <v>4152</v>
      </c>
      <c r="BU18" s="32">
        <f t="shared" si="6"/>
        <v>-2037</v>
      </c>
      <c r="BV18" s="33">
        <f t="shared" si="7"/>
        <v>-49.060693641618499</v>
      </c>
    </row>
    <row r="19" spans="1:74" ht="13.5" customHeight="1" thickBot="1" x14ac:dyDescent="0.25">
      <c r="A19" s="111" t="s">
        <v>9</v>
      </c>
      <c r="B19" s="15">
        <v>48</v>
      </c>
      <c r="C19" s="15">
        <v>40</v>
      </c>
      <c r="D19" s="60">
        <f t="shared" si="0"/>
        <v>-8</v>
      </c>
      <c r="E19" s="59">
        <f t="shared" si="1"/>
        <v>-16.666666666666664</v>
      </c>
      <c r="F19" s="15">
        <v>112</v>
      </c>
      <c r="G19" s="15">
        <v>68</v>
      </c>
      <c r="H19" s="60">
        <f t="shared" si="45"/>
        <v>-44</v>
      </c>
      <c r="I19" s="61">
        <f t="shared" si="82"/>
        <v>-39.285714285714292</v>
      </c>
      <c r="J19" s="15">
        <v>85</v>
      </c>
      <c r="K19" s="15">
        <v>104</v>
      </c>
      <c r="L19" s="39">
        <f t="shared" si="46"/>
        <v>19</v>
      </c>
      <c r="M19" s="61">
        <f t="shared" si="47"/>
        <v>22.352941176470598</v>
      </c>
      <c r="N19" s="76">
        <f t="shared" si="48"/>
        <v>245</v>
      </c>
      <c r="O19" s="77">
        <f t="shared" si="2"/>
        <v>212</v>
      </c>
      <c r="P19" s="75">
        <v>240</v>
      </c>
      <c r="Q19" s="86">
        <f t="shared" si="13"/>
        <v>-28</v>
      </c>
      <c r="R19" s="87">
        <f t="shared" si="14"/>
        <v>-11.66666666666667</v>
      </c>
      <c r="S19" s="15">
        <v>78</v>
      </c>
      <c r="T19" s="15">
        <v>78</v>
      </c>
      <c r="U19" s="60">
        <f t="shared" si="49"/>
        <v>0</v>
      </c>
      <c r="V19" s="61">
        <f t="shared" si="50"/>
        <v>0</v>
      </c>
      <c r="W19" s="15">
        <v>103</v>
      </c>
      <c r="X19" s="15">
        <v>103</v>
      </c>
      <c r="Y19" s="60">
        <f t="shared" si="51"/>
        <v>0</v>
      </c>
      <c r="Z19" s="61">
        <f t="shared" si="86"/>
        <v>0</v>
      </c>
      <c r="AA19" s="15">
        <v>65</v>
      </c>
      <c r="AB19" s="15">
        <v>65</v>
      </c>
      <c r="AC19" s="60">
        <f t="shared" si="52"/>
        <v>0</v>
      </c>
      <c r="AD19" s="61">
        <f t="shared" si="53"/>
        <v>0</v>
      </c>
      <c r="AE19" s="73">
        <f t="shared" si="78"/>
        <v>246</v>
      </c>
      <c r="AF19" s="74">
        <f t="shared" si="79"/>
        <v>246</v>
      </c>
      <c r="AG19" s="75">
        <v>334</v>
      </c>
      <c r="AH19" s="86">
        <f t="shared" si="68"/>
        <v>-88</v>
      </c>
      <c r="AI19" s="87">
        <f t="shared" si="69"/>
        <v>-26.347305389221553</v>
      </c>
      <c r="AJ19" s="15">
        <v>43</v>
      </c>
      <c r="AK19" s="15">
        <v>43</v>
      </c>
      <c r="AL19" s="60">
        <f t="shared" si="54"/>
        <v>0</v>
      </c>
      <c r="AM19" s="61">
        <f t="shared" si="55"/>
        <v>0</v>
      </c>
      <c r="AN19" s="15">
        <v>40</v>
      </c>
      <c r="AO19" s="15">
        <v>40</v>
      </c>
      <c r="AP19" s="60">
        <f t="shared" si="56"/>
        <v>0</v>
      </c>
      <c r="AQ19" s="61">
        <f t="shared" si="57"/>
        <v>0</v>
      </c>
      <c r="AR19" s="15">
        <v>71</v>
      </c>
      <c r="AS19" s="15">
        <v>71</v>
      </c>
      <c r="AT19" s="60">
        <f t="shared" si="58"/>
        <v>0</v>
      </c>
      <c r="AU19" s="61">
        <f t="shared" si="59"/>
        <v>0</v>
      </c>
      <c r="AV19" s="73">
        <f t="shared" si="80"/>
        <v>154</v>
      </c>
      <c r="AW19" s="74">
        <f t="shared" si="81"/>
        <v>154</v>
      </c>
      <c r="AX19" s="75">
        <v>140</v>
      </c>
      <c r="AY19" s="94">
        <f t="shared" si="70"/>
        <v>14</v>
      </c>
      <c r="AZ19" s="95">
        <f t="shared" si="71"/>
        <v>10.000000000000009</v>
      </c>
      <c r="BA19" s="15">
        <v>102</v>
      </c>
      <c r="BB19" s="15">
        <v>102</v>
      </c>
      <c r="BC19" s="22">
        <f t="shared" si="72"/>
        <v>0</v>
      </c>
      <c r="BD19" s="12">
        <f t="shared" si="73"/>
        <v>0</v>
      </c>
      <c r="BE19" s="15">
        <v>81</v>
      </c>
      <c r="BF19" s="15">
        <v>81</v>
      </c>
      <c r="BG19" s="32">
        <f t="shared" si="33"/>
        <v>0</v>
      </c>
      <c r="BH19" s="33">
        <f t="shared" si="34"/>
        <v>0</v>
      </c>
      <c r="BI19" s="15">
        <v>102</v>
      </c>
      <c r="BJ19" s="15">
        <v>102</v>
      </c>
      <c r="BK19" s="22">
        <f t="shared" si="60"/>
        <v>0</v>
      </c>
      <c r="BL19" s="12">
        <f t="shared" si="74"/>
        <v>0</v>
      </c>
      <c r="BM19" s="73">
        <f t="shared" si="75"/>
        <v>285</v>
      </c>
      <c r="BN19" s="74">
        <f t="shared" si="76"/>
        <v>285</v>
      </c>
      <c r="BO19" s="75">
        <v>231</v>
      </c>
      <c r="BP19" s="32">
        <f t="shared" si="3"/>
        <v>54</v>
      </c>
      <c r="BQ19" s="33">
        <f t="shared" si="4"/>
        <v>23.376623376623385</v>
      </c>
      <c r="BR19" s="37">
        <f t="shared" si="77"/>
        <v>930</v>
      </c>
      <c r="BS19" s="13">
        <f t="shared" si="83"/>
        <v>897</v>
      </c>
      <c r="BT19" s="42">
        <f t="shared" si="5"/>
        <v>945</v>
      </c>
      <c r="BU19" s="32">
        <f t="shared" si="6"/>
        <v>-48</v>
      </c>
      <c r="BV19" s="33">
        <f t="shared" si="7"/>
        <v>-5.0793650793650835</v>
      </c>
    </row>
    <row r="20" spans="1:74" ht="13.5" customHeight="1" thickBot="1" x14ac:dyDescent="0.25">
      <c r="A20" s="112" t="s">
        <v>10</v>
      </c>
      <c r="B20" s="15">
        <v>114</v>
      </c>
      <c r="C20" s="15">
        <v>102</v>
      </c>
      <c r="D20" s="60">
        <v>1</v>
      </c>
      <c r="E20" s="59">
        <f t="shared" si="1"/>
        <v>-10.526315789473683</v>
      </c>
      <c r="F20" s="15">
        <v>127</v>
      </c>
      <c r="G20" s="15">
        <v>175</v>
      </c>
      <c r="H20" s="39">
        <f>SUM(G20-F20)</f>
        <v>48</v>
      </c>
      <c r="I20" s="61">
        <f>(G20/F20-1)*100</f>
        <v>37.795275590551178</v>
      </c>
      <c r="J20" s="15">
        <v>139</v>
      </c>
      <c r="K20" s="15">
        <v>157</v>
      </c>
      <c r="L20" s="60">
        <f t="shared" si="46"/>
        <v>18</v>
      </c>
      <c r="M20" s="61">
        <f t="shared" si="47"/>
        <v>12.949640287769792</v>
      </c>
      <c r="N20" s="76">
        <f t="shared" si="48"/>
        <v>380</v>
      </c>
      <c r="O20" s="77">
        <f t="shared" si="2"/>
        <v>434</v>
      </c>
      <c r="P20" s="72">
        <v>755</v>
      </c>
      <c r="Q20" s="86">
        <f t="shared" si="13"/>
        <v>-321</v>
      </c>
      <c r="R20" s="87">
        <f t="shared" si="14"/>
        <v>-42.516556291390728</v>
      </c>
      <c r="S20" s="15">
        <v>124</v>
      </c>
      <c r="T20" s="15">
        <v>124</v>
      </c>
      <c r="U20" s="60">
        <f t="shared" si="49"/>
        <v>0</v>
      </c>
      <c r="V20" s="61">
        <f t="shared" si="50"/>
        <v>0</v>
      </c>
      <c r="W20" s="15">
        <v>149</v>
      </c>
      <c r="X20" s="15">
        <v>149</v>
      </c>
      <c r="Y20" s="60">
        <f t="shared" si="51"/>
        <v>0</v>
      </c>
      <c r="Z20" s="61">
        <f t="shared" si="86"/>
        <v>0</v>
      </c>
      <c r="AA20" s="15">
        <v>189</v>
      </c>
      <c r="AB20" s="15">
        <v>189</v>
      </c>
      <c r="AC20" s="60">
        <f t="shared" si="52"/>
        <v>0</v>
      </c>
      <c r="AD20" s="61">
        <f t="shared" si="53"/>
        <v>0</v>
      </c>
      <c r="AE20" s="73">
        <f t="shared" si="78"/>
        <v>462</v>
      </c>
      <c r="AF20" s="74">
        <f t="shared" si="79"/>
        <v>462</v>
      </c>
      <c r="AG20" s="75">
        <v>1060</v>
      </c>
      <c r="AH20" s="86">
        <f t="shared" si="68"/>
        <v>-598</v>
      </c>
      <c r="AI20" s="87">
        <f t="shared" si="69"/>
        <v>-56.415094339622641</v>
      </c>
      <c r="AJ20" s="15">
        <v>22</v>
      </c>
      <c r="AK20" s="15">
        <v>22</v>
      </c>
      <c r="AL20" s="60">
        <f t="shared" si="54"/>
        <v>0</v>
      </c>
      <c r="AM20" s="61">
        <f t="shared" si="55"/>
        <v>0</v>
      </c>
      <c r="AN20" s="15">
        <v>28</v>
      </c>
      <c r="AO20" s="15">
        <v>28</v>
      </c>
      <c r="AP20" s="60">
        <f t="shared" si="56"/>
        <v>0</v>
      </c>
      <c r="AQ20" s="61">
        <f t="shared" si="57"/>
        <v>0</v>
      </c>
      <c r="AR20" s="15">
        <v>118</v>
      </c>
      <c r="AS20" s="15">
        <v>118</v>
      </c>
      <c r="AT20" s="60">
        <f t="shared" si="58"/>
        <v>0</v>
      </c>
      <c r="AU20" s="61">
        <f t="shared" si="59"/>
        <v>0</v>
      </c>
      <c r="AV20" s="73">
        <f t="shared" si="80"/>
        <v>168</v>
      </c>
      <c r="AW20" s="74">
        <f t="shared" si="81"/>
        <v>168</v>
      </c>
      <c r="AX20" s="75">
        <v>450</v>
      </c>
      <c r="AY20" s="94">
        <f t="shared" si="70"/>
        <v>-282</v>
      </c>
      <c r="AZ20" s="95">
        <f t="shared" si="71"/>
        <v>-62.666666666666671</v>
      </c>
      <c r="BA20" s="15">
        <v>156</v>
      </c>
      <c r="BB20" s="15">
        <v>156</v>
      </c>
      <c r="BC20" s="22">
        <f t="shared" si="72"/>
        <v>0</v>
      </c>
      <c r="BD20" s="12">
        <f t="shared" si="73"/>
        <v>0</v>
      </c>
      <c r="BE20" s="15">
        <v>128</v>
      </c>
      <c r="BF20" s="15">
        <v>128</v>
      </c>
      <c r="BG20" s="32">
        <f t="shared" si="33"/>
        <v>0</v>
      </c>
      <c r="BH20" s="33">
        <f t="shared" si="34"/>
        <v>0</v>
      </c>
      <c r="BI20" s="15">
        <v>137</v>
      </c>
      <c r="BJ20" s="15">
        <v>137</v>
      </c>
      <c r="BK20" s="22">
        <f t="shared" si="60"/>
        <v>0</v>
      </c>
      <c r="BL20" s="12">
        <f t="shared" si="74"/>
        <v>0</v>
      </c>
      <c r="BM20" s="73">
        <f t="shared" si="75"/>
        <v>421</v>
      </c>
      <c r="BN20" s="74">
        <f t="shared" si="76"/>
        <v>421</v>
      </c>
      <c r="BO20" s="75">
        <v>733</v>
      </c>
      <c r="BP20" s="32">
        <f t="shared" si="3"/>
        <v>-312</v>
      </c>
      <c r="BQ20" s="33">
        <f t="shared" si="4"/>
        <v>-42.564802182810368</v>
      </c>
      <c r="BR20" s="37">
        <f t="shared" si="77"/>
        <v>1431</v>
      </c>
      <c r="BS20" s="13">
        <f t="shared" si="83"/>
        <v>1485</v>
      </c>
      <c r="BT20" s="42">
        <f t="shared" si="5"/>
        <v>2998</v>
      </c>
      <c r="BU20" s="32">
        <f t="shared" si="6"/>
        <v>-1513</v>
      </c>
      <c r="BV20" s="33">
        <f t="shared" si="7"/>
        <v>-50.466977985323545</v>
      </c>
    </row>
    <row r="21" spans="1:74" ht="13.5" customHeight="1" thickBot="1" x14ac:dyDescent="0.25">
      <c r="A21" s="111" t="s">
        <v>11</v>
      </c>
      <c r="B21" s="15">
        <v>107</v>
      </c>
      <c r="C21" s="15">
        <v>148</v>
      </c>
      <c r="D21" s="162">
        <f t="shared" si="0"/>
        <v>41</v>
      </c>
      <c r="E21" s="59">
        <f t="shared" si="1"/>
        <v>38.31775700934579</v>
      </c>
      <c r="F21" s="15">
        <v>199</v>
      </c>
      <c r="G21" s="15">
        <v>217</v>
      </c>
      <c r="H21" s="60">
        <f>SUM(G21-F21)</f>
        <v>18</v>
      </c>
      <c r="I21" s="61">
        <f>(G21/F21-1)*100</f>
        <v>9.045226130653262</v>
      </c>
      <c r="J21" s="15">
        <v>161</v>
      </c>
      <c r="K21" s="15">
        <v>158</v>
      </c>
      <c r="L21" s="60">
        <f t="shared" si="46"/>
        <v>-3</v>
      </c>
      <c r="M21" s="61">
        <f t="shared" si="47"/>
        <v>-1.8633540372670843</v>
      </c>
      <c r="N21" s="76">
        <f t="shared" si="48"/>
        <v>467</v>
      </c>
      <c r="O21" s="77">
        <f t="shared" si="2"/>
        <v>523</v>
      </c>
      <c r="P21" s="75">
        <v>490</v>
      </c>
      <c r="Q21" s="161">
        <f t="shared" si="13"/>
        <v>33</v>
      </c>
      <c r="R21" s="87">
        <f t="shared" si="14"/>
        <v>6.7346938775510123</v>
      </c>
      <c r="S21" s="15">
        <v>171</v>
      </c>
      <c r="T21" s="15">
        <v>171</v>
      </c>
      <c r="U21" s="60">
        <f t="shared" si="49"/>
        <v>0</v>
      </c>
      <c r="V21" s="61">
        <f t="shared" si="50"/>
        <v>0</v>
      </c>
      <c r="W21" s="15">
        <v>170</v>
      </c>
      <c r="X21" s="15">
        <v>170</v>
      </c>
      <c r="Y21" s="60">
        <f t="shared" si="51"/>
        <v>0</v>
      </c>
      <c r="Z21" s="61">
        <f t="shared" si="86"/>
        <v>0</v>
      </c>
      <c r="AA21" s="15">
        <v>109</v>
      </c>
      <c r="AB21" s="15">
        <v>109</v>
      </c>
      <c r="AC21" s="60">
        <f t="shared" si="52"/>
        <v>0</v>
      </c>
      <c r="AD21" s="61">
        <f t="shared" si="53"/>
        <v>0</v>
      </c>
      <c r="AE21" s="73">
        <f>S21+W21+AA21+AE22</f>
        <v>626</v>
      </c>
      <c r="AF21" s="74">
        <f>T21++X21++AB21+AF22</f>
        <v>626</v>
      </c>
      <c r="AG21" s="75">
        <v>700</v>
      </c>
      <c r="AH21" s="86">
        <f t="shared" si="68"/>
        <v>-74</v>
      </c>
      <c r="AI21" s="87">
        <f t="shared" si="69"/>
        <v>-10.571428571428577</v>
      </c>
      <c r="AJ21" s="15">
        <v>173</v>
      </c>
      <c r="AK21" s="15">
        <v>173</v>
      </c>
      <c r="AL21" s="60">
        <f t="shared" si="54"/>
        <v>0</v>
      </c>
      <c r="AM21" s="61">
        <f t="shared" si="55"/>
        <v>0</v>
      </c>
      <c r="AN21" s="15">
        <v>173</v>
      </c>
      <c r="AO21" s="15">
        <v>173</v>
      </c>
      <c r="AP21" s="60">
        <f t="shared" si="56"/>
        <v>0</v>
      </c>
      <c r="AQ21" s="61">
        <f t="shared" si="57"/>
        <v>0</v>
      </c>
      <c r="AR21" s="15">
        <v>173</v>
      </c>
      <c r="AS21" s="15">
        <v>173</v>
      </c>
      <c r="AT21" s="60">
        <f t="shared" si="58"/>
        <v>0</v>
      </c>
      <c r="AU21" s="61">
        <f t="shared" si="59"/>
        <v>0</v>
      </c>
      <c r="AV21" s="73">
        <f>AJ21+AN21+AR21+AV22</f>
        <v>568</v>
      </c>
      <c r="AW21" s="74">
        <f>AK21++AO21++AS21+AW22</f>
        <v>568</v>
      </c>
      <c r="AX21" s="75">
        <v>300</v>
      </c>
      <c r="AY21" s="94">
        <f t="shared" si="70"/>
        <v>268</v>
      </c>
      <c r="AZ21" s="95">
        <f t="shared" si="71"/>
        <v>89.333333333333329</v>
      </c>
      <c r="BA21" s="117">
        <v>286</v>
      </c>
      <c r="BB21" s="117">
        <v>286</v>
      </c>
      <c r="BC21" s="22">
        <f t="shared" si="72"/>
        <v>0</v>
      </c>
      <c r="BD21" s="12">
        <f t="shared" si="73"/>
        <v>0</v>
      </c>
      <c r="BE21" s="117">
        <v>219</v>
      </c>
      <c r="BF21" s="117">
        <v>219</v>
      </c>
      <c r="BG21" s="32">
        <f t="shared" si="33"/>
        <v>0</v>
      </c>
      <c r="BH21" s="33">
        <f t="shared" si="34"/>
        <v>0</v>
      </c>
      <c r="BI21" s="15">
        <v>227</v>
      </c>
      <c r="BJ21" s="15">
        <v>227</v>
      </c>
      <c r="BK21" s="155">
        <f t="shared" si="60"/>
        <v>0</v>
      </c>
      <c r="BL21" s="12">
        <f t="shared" si="74"/>
        <v>0</v>
      </c>
      <c r="BM21" s="73">
        <f t="shared" si="75"/>
        <v>732</v>
      </c>
      <c r="BN21" s="74">
        <f t="shared" si="76"/>
        <v>732</v>
      </c>
      <c r="BO21" s="75">
        <v>600</v>
      </c>
      <c r="BP21" s="32">
        <f t="shared" si="3"/>
        <v>132</v>
      </c>
      <c r="BQ21" s="33">
        <f t="shared" si="4"/>
        <v>21.999999999999996</v>
      </c>
      <c r="BR21" s="37">
        <f t="shared" si="77"/>
        <v>2393</v>
      </c>
      <c r="BS21" s="13">
        <f t="shared" si="83"/>
        <v>2449</v>
      </c>
      <c r="BT21" s="42">
        <f t="shared" si="5"/>
        <v>2090</v>
      </c>
      <c r="BU21" s="32">
        <f t="shared" si="6"/>
        <v>359</v>
      </c>
      <c r="BV21" s="33">
        <f t="shared" si="7"/>
        <v>17.177033492822957</v>
      </c>
    </row>
    <row r="22" spans="1:74" ht="13.5" customHeight="1" thickBot="1" x14ac:dyDescent="0.25">
      <c r="A22" s="111" t="s">
        <v>62</v>
      </c>
      <c r="B22" s="15">
        <v>43</v>
      </c>
      <c r="C22" s="15">
        <v>39</v>
      </c>
      <c r="D22" s="156">
        <f t="shared" si="0"/>
        <v>-4</v>
      </c>
      <c r="E22" s="59">
        <f t="shared" si="1"/>
        <v>-9.3023255813953547</v>
      </c>
      <c r="F22" s="15">
        <v>56</v>
      </c>
      <c r="G22" s="15">
        <v>61</v>
      </c>
      <c r="H22" s="60">
        <f>SUM(G22-F22)</f>
        <v>5</v>
      </c>
      <c r="I22" s="61">
        <f>(G22/F22-1)*100</f>
        <v>8.9285714285714199</v>
      </c>
      <c r="J22" s="15">
        <v>48</v>
      </c>
      <c r="K22" s="15">
        <v>57</v>
      </c>
      <c r="L22" s="60">
        <f t="shared" si="46"/>
        <v>9</v>
      </c>
      <c r="M22" s="61">
        <f t="shared" si="47"/>
        <v>18.75</v>
      </c>
      <c r="N22" s="73">
        <f t="shared" si="48"/>
        <v>147</v>
      </c>
      <c r="O22" s="74">
        <f t="shared" si="2"/>
        <v>157</v>
      </c>
      <c r="P22" s="75">
        <v>150</v>
      </c>
      <c r="Q22" s="161">
        <f t="shared" si="13"/>
        <v>7</v>
      </c>
      <c r="R22" s="87">
        <f t="shared" si="14"/>
        <v>4.6666666666666634</v>
      </c>
      <c r="S22" s="15">
        <v>55</v>
      </c>
      <c r="T22" s="15">
        <v>55</v>
      </c>
      <c r="U22" s="60">
        <f t="shared" si="49"/>
        <v>0</v>
      </c>
      <c r="V22" s="61">
        <f t="shared" si="50"/>
        <v>0</v>
      </c>
      <c r="W22" s="15">
        <v>67</v>
      </c>
      <c r="X22" s="15">
        <v>67</v>
      </c>
      <c r="Y22" s="60">
        <f t="shared" si="51"/>
        <v>0</v>
      </c>
      <c r="Z22" s="61">
        <f t="shared" si="86"/>
        <v>0</v>
      </c>
      <c r="AA22" s="15">
        <v>54</v>
      </c>
      <c r="AB22" s="15">
        <v>54</v>
      </c>
      <c r="AC22" s="60">
        <f t="shared" si="52"/>
        <v>0</v>
      </c>
      <c r="AD22" s="61">
        <f t="shared" si="53"/>
        <v>0</v>
      </c>
      <c r="AE22" s="73">
        <f t="shared" si="78"/>
        <v>176</v>
      </c>
      <c r="AF22" s="74">
        <f t="shared" si="79"/>
        <v>176</v>
      </c>
      <c r="AG22" s="75">
        <v>200</v>
      </c>
      <c r="AH22" s="86">
        <f t="shared" si="68"/>
        <v>-24</v>
      </c>
      <c r="AI22" s="87">
        <f t="shared" si="69"/>
        <v>-12</v>
      </c>
      <c r="AJ22" s="15">
        <v>17</v>
      </c>
      <c r="AK22" s="15">
        <v>17</v>
      </c>
      <c r="AL22" s="60">
        <f t="shared" si="54"/>
        <v>0</v>
      </c>
      <c r="AM22" s="61">
        <f t="shared" si="55"/>
        <v>0</v>
      </c>
      <c r="AN22" s="15">
        <v>15</v>
      </c>
      <c r="AO22" s="15">
        <v>15</v>
      </c>
      <c r="AP22" s="60">
        <f t="shared" si="56"/>
        <v>0</v>
      </c>
      <c r="AQ22" s="61">
        <f t="shared" si="57"/>
        <v>0</v>
      </c>
      <c r="AR22" s="15">
        <v>17</v>
      </c>
      <c r="AS22" s="15">
        <v>17</v>
      </c>
      <c r="AT22" s="60">
        <f t="shared" si="58"/>
        <v>0</v>
      </c>
      <c r="AU22" s="61">
        <f t="shared" si="59"/>
        <v>0</v>
      </c>
      <c r="AV22" s="73">
        <f t="shared" si="80"/>
        <v>49</v>
      </c>
      <c r="AW22" s="74">
        <f t="shared" si="81"/>
        <v>49</v>
      </c>
      <c r="AX22" s="75">
        <v>80</v>
      </c>
      <c r="AY22" s="94">
        <f t="shared" si="70"/>
        <v>-31</v>
      </c>
      <c r="AZ22" s="95">
        <f t="shared" si="71"/>
        <v>-38.749999999999993</v>
      </c>
      <c r="BA22" s="15">
        <v>17</v>
      </c>
      <c r="BB22" s="15">
        <v>17</v>
      </c>
      <c r="BC22" s="22">
        <f t="shared" si="72"/>
        <v>0</v>
      </c>
      <c r="BD22" s="12">
        <f t="shared" si="73"/>
        <v>0</v>
      </c>
      <c r="BE22" s="15">
        <v>0</v>
      </c>
      <c r="BF22" s="15">
        <v>0</v>
      </c>
      <c r="BG22" s="32">
        <f t="shared" si="33"/>
        <v>0</v>
      </c>
      <c r="BH22" s="33">
        <v>0</v>
      </c>
      <c r="BI22" s="15">
        <v>6</v>
      </c>
      <c r="BJ22" s="15">
        <v>6</v>
      </c>
      <c r="BK22" s="22">
        <f t="shared" si="60"/>
        <v>0</v>
      </c>
      <c r="BL22" s="12">
        <f t="shared" si="74"/>
        <v>0</v>
      </c>
      <c r="BM22" s="73">
        <f t="shared" si="75"/>
        <v>23</v>
      </c>
      <c r="BN22" s="74">
        <f t="shared" si="76"/>
        <v>23</v>
      </c>
      <c r="BO22" s="75">
        <v>124</v>
      </c>
      <c r="BP22" s="32">
        <f t="shared" si="3"/>
        <v>-101</v>
      </c>
      <c r="BQ22" s="33">
        <f t="shared" si="4"/>
        <v>-81.451612903225794</v>
      </c>
      <c r="BR22" s="37">
        <f t="shared" si="77"/>
        <v>395</v>
      </c>
      <c r="BS22" s="13">
        <f t="shared" si="83"/>
        <v>405</v>
      </c>
      <c r="BT22" s="42">
        <f t="shared" si="5"/>
        <v>554</v>
      </c>
      <c r="BU22" s="32">
        <f t="shared" si="6"/>
        <v>-149</v>
      </c>
      <c r="BV22" s="33">
        <f t="shared" si="7"/>
        <v>-26.895306859205782</v>
      </c>
    </row>
    <row r="23" spans="1:74" ht="13.5" customHeight="1" thickBot="1" x14ac:dyDescent="0.25">
      <c r="A23" s="111" t="s">
        <v>12</v>
      </c>
      <c r="B23" s="15">
        <v>40</v>
      </c>
      <c r="C23" s="15">
        <v>51</v>
      </c>
      <c r="D23" s="39">
        <f t="shared" si="0"/>
        <v>11</v>
      </c>
      <c r="E23" s="59">
        <f t="shared" si="1"/>
        <v>27.499999999999993</v>
      </c>
      <c r="F23" s="15">
        <v>63</v>
      </c>
      <c r="G23" s="15">
        <v>69</v>
      </c>
      <c r="H23" s="60">
        <f t="shared" si="45"/>
        <v>6</v>
      </c>
      <c r="I23" s="61">
        <f t="shared" si="82"/>
        <v>9.5238095238095344</v>
      </c>
      <c r="J23" s="15">
        <v>73</v>
      </c>
      <c r="K23" s="15">
        <v>68</v>
      </c>
      <c r="L23" s="60">
        <f t="shared" si="46"/>
        <v>-5</v>
      </c>
      <c r="M23" s="61">
        <f t="shared" si="47"/>
        <v>-6.8493150684931559</v>
      </c>
      <c r="N23" s="73">
        <f t="shared" si="48"/>
        <v>176</v>
      </c>
      <c r="O23" s="74">
        <f t="shared" si="2"/>
        <v>188</v>
      </c>
      <c r="P23" s="72">
        <v>660</v>
      </c>
      <c r="Q23" s="86">
        <f t="shared" si="13"/>
        <v>-472</v>
      </c>
      <c r="R23" s="87">
        <f t="shared" si="14"/>
        <v>-71.515151515151516</v>
      </c>
      <c r="S23" s="15">
        <v>55</v>
      </c>
      <c r="T23" s="15">
        <v>55</v>
      </c>
      <c r="U23" s="60">
        <f t="shared" si="49"/>
        <v>0</v>
      </c>
      <c r="V23" s="61">
        <f t="shared" si="50"/>
        <v>0</v>
      </c>
      <c r="W23" s="15">
        <v>68</v>
      </c>
      <c r="X23" s="15">
        <v>68</v>
      </c>
      <c r="Y23" s="60">
        <f t="shared" si="51"/>
        <v>0</v>
      </c>
      <c r="Z23" s="61">
        <f t="shared" si="86"/>
        <v>0</v>
      </c>
      <c r="AA23" s="15">
        <v>127</v>
      </c>
      <c r="AB23" s="15">
        <v>127</v>
      </c>
      <c r="AC23" s="60">
        <f t="shared" si="52"/>
        <v>0</v>
      </c>
      <c r="AD23" s="61">
        <f t="shared" si="53"/>
        <v>0</v>
      </c>
      <c r="AE23" s="73">
        <f t="shared" si="78"/>
        <v>250</v>
      </c>
      <c r="AF23" s="74">
        <f t="shared" si="79"/>
        <v>250</v>
      </c>
      <c r="AG23" s="75">
        <v>925</v>
      </c>
      <c r="AH23" s="86">
        <f t="shared" si="68"/>
        <v>-675</v>
      </c>
      <c r="AI23" s="87">
        <f t="shared" si="69"/>
        <v>-72.972972972972968</v>
      </c>
      <c r="AJ23" s="15">
        <v>15</v>
      </c>
      <c r="AK23" s="15">
        <v>15</v>
      </c>
      <c r="AL23" s="60">
        <f t="shared" si="54"/>
        <v>0</v>
      </c>
      <c r="AM23" s="61">
        <f t="shared" si="55"/>
        <v>0</v>
      </c>
      <c r="AN23" s="15">
        <v>10</v>
      </c>
      <c r="AO23" s="15">
        <v>10</v>
      </c>
      <c r="AP23" s="60">
        <f t="shared" si="56"/>
        <v>0</v>
      </c>
      <c r="AQ23" s="61">
        <f t="shared" si="57"/>
        <v>0</v>
      </c>
      <c r="AR23" s="15">
        <v>45</v>
      </c>
      <c r="AS23" s="15">
        <v>45</v>
      </c>
      <c r="AT23" s="60">
        <f t="shared" si="58"/>
        <v>0</v>
      </c>
      <c r="AU23" s="61">
        <f t="shared" si="59"/>
        <v>0</v>
      </c>
      <c r="AV23" s="73">
        <f t="shared" si="80"/>
        <v>70</v>
      </c>
      <c r="AW23" s="74">
        <f t="shared" si="81"/>
        <v>70</v>
      </c>
      <c r="AX23" s="75">
        <v>400</v>
      </c>
      <c r="AY23" s="94">
        <f t="shared" si="70"/>
        <v>-330</v>
      </c>
      <c r="AZ23" s="95">
        <f t="shared" si="71"/>
        <v>-82.5</v>
      </c>
      <c r="BA23" s="15">
        <v>72</v>
      </c>
      <c r="BB23" s="15">
        <v>72</v>
      </c>
      <c r="BC23" s="22">
        <f t="shared" si="72"/>
        <v>0</v>
      </c>
      <c r="BD23" s="12">
        <f t="shared" si="73"/>
        <v>0</v>
      </c>
      <c r="BE23" s="15">
        <v>55</v>
      </c>
      <c r="BF23" s="15">
        <v>55</v>
      </c>
      <c r="BG23" s="32">
        <f t="shared" si="33"/>
        <v>0</v>
      </c>
      <c r="BH23" s="33">
        <f t="shared" si="34"/>
        <v>0</v>
      </c>
      <c r="BI23" s="15">
        <v>64</v>
      </c>
      <c r="BJ23" s="15">
        <v>64</v>
      </c>
      <c r="BK23" s="22">
        <f t="shared" si="60"/>
        <v>0</v>
      </c>
      <c r="BL23" s="12">
        <f t="shared" si="74"/>
        <v>0</v>
      </c>
      <c r="BM23" s="73">
        <f t="shared" si="75"/>
        <v>191</v>
      </c>
      <c r="BN23" s="74">
        <f t="shared" si="76"/>
        <v>191</v>
      </c>
      <c r="BO23" s="75">
        <v>637</v>
      </c>
      <c r="BP23" s="32">
        <f t="shared" si="3"/>
        <v>-446</v>
      </c>
      <c r="BQ23" s="33">
        <f t="shared" si="4"/>
        <v>-70.015698587127147</v>
      </c>
      <c r="BR23" s="37">
        <f t="shared" si="77"/>
        <v>687</v>
      </c>
      <c r="BS23" s="13">
        <f t="shared" si="83"/>
        <v>699</v>
      </c>
      <c r="BT23" s="42">
        <f t="shared" si="5"/>
        <v>2622</v>
      </c>
      <c r="BU23" s="32">
        <f t="shared" si="6"/>
        <v>-1923</v>
      </c>
      <c r="BV23" s="33">
        <f t="shared" si="7"/>
        <v>-73.340961098398168</v>
      </c>
    </row>
    <row r="24" spans="1:74" ht="13.5" customHeight="1" thickBot="1" x14ac:dyDescent="0.25">
      <c r="A24" s="111" t="s">
        <v>13</v>
      </c>
      <c r="B24" s="15">
        <v>40</v>
      </c>
      <c r="C24" s="15">
        <v>43</v>
      </c>
      <c r="D24" s="60">
        <f t="shared" si="0"/>
        <v>3</v>
      </c>
      <c r="E24" s="59">
        <f t="shared" si="1"/>
        <v>7.4999999999999956</v>
      </c>
      <c r="F24" s="15">
        <v>65</v>
      </c>
      <c r="G24" s="15">
        <v>56</v>
      </c>
      <c r="H24" s="60">
        <f t="shared" si="45"/>
        <v>-9</v>
      </c>
      <c r="I24" s="61">
        <f t="shared" si="82"/>
        <v>-13.846153846153841</v>
      </c>
      <c r="J24" s="15">
        <v>60</v>
      </c>
      <c r="K24" s="15">
        <v>55</v>
      </c>
      <c r="L24" s="60">
        <f t="shared" si="46"/>
        <v>-5</v>
      </c>
      <c r="M24" s="61">
        <f t="shared" si="47"/>
        <v>-8.3333333333333375</v>
      </c>
      <c r="N24" s="73">
        <f t="shared" si="48"/>
        <v>165</v>
      </c>
      <c r="O24" s="74">
        <f t="shared" si="2"/>
        <v>154</v>
      </c>
      <c r="P24" s="75">
        <v>250</v>
      </c>
      <c r="Q24" s="86">
        <f t="shared" si="13"/>
        <v>-96</v>
      </c>
      <c r="R24" s="87">
        <f t="shared" si="14"/>
        <v>-38.4</v>
      </c>
      <c r="S24" s="15">
        <v>55</v>
      </c>
      <c r="T24" s="15">
        <v>55</v>
      </c>
      <c r="U24" s="60">
        <f t="shared" si="49"/>
        <v>0</v>
      </c>
      <c r="V24" s="61">
        <f t="shared" si="50"/>
        <v>0</v>
      </c>
      <c r="W24" s="15">
        <v>65</v>
      </c>
      <c r="X24" s="15">
        <v>65</v>
      </c>
      <c r="Y24" s="60">
        <f t="shared" si="51"/>
        <v>0</v>
      </c>
      <c r="Z24" s="61">
        <f t="shared" si="86"/>
        <v>0</v>
      </c>
      <c r="AA24" s="15">
        <v>160</v>
      </c>
      <c r="AB24" s="15">
        <v>160</v>
      </c>
      <c r="AC24" s="60">
        <f t="shared" si="52"/>
        <v>0</v>
      </c>
      <c r="AD24" s="61">
        <f t="shared" si="53"/>
        <v>0</v>
      </c>
      <c r="AE24" s="73">
        <f t="shared" si="78"/>
        <v>280</v>
      </c>
      <c r="AF24" s="74">
        <f t="shared" si="79"/>
        <v>280</v>
      </c>
      <c r="AG24" s="75">
        <v>250</v>
      </c>
      <c r="AH24" s="86">
        <f t="shared" si="68"/>
        <v>30</v>
      </c>
      <c r="AI24" s="87">
        <f t="shared" si="69"/>
        <v>12.000000000000011</v>
      </c>
      <c r="AJ24" s="15">
        <v>17</v>
      </c>
      <c r="AK24" s="15">
        <v>17</v>
      </c>
      <c r="AL24" s="60">
        <f t="shared" si="54"/>
        <v>0</v>
      </c>
      <c r="AM24" s="61">
        <f t="shared" si="55"/>
        <v>0</v>
      </c>
      <c r="AN24" s="15">
        <v>3</v>
      </c>
      <c r="AO24" s="15">
        <v>3</v>
      </c>
      <c r="AP24" s="60">
        <f t="shared" si="56"/>
        <v>0</v>
      </c>
      <c r="AQ24" s="61">
        <f t="shared" si="57"/>
        <v>0</v>
      </c>
      <c r="AR24" s="15">
        <v>55</v>
      </c>
      <c r="AS24" s="15">
        <v>55</v>
      </c>
      <c r="AT24" s="60">
        <f t="shared" si="58"/>
        <v>0</v>
      </c>
      <c r="AU24" s="61">
        <f t="shared" si="59"/>
        <v>0</v>
      </c>
      <c r="AV24" s="73">
        <f t="shared" si="80"/>
        <v>75</v>
      </c>
      <c r="AW24" s="74">
        <f t="shared" si="81"/>
        <v>75</v>
      </c>
      <c r="AX24" s="75">
        <v>150</v>
      </c>
      <c r="AY24" s="94">
        <f t="shared" si="70"/>
        <v>-75</v>
      </c>
      <c r="AZ24" s="95">
        <f t="shared" si="71"/>
        <v>-50</v>
      </c>
      <c r="BA24" s="15">
        <v>53</v>
      </c>
      <c r="BB24" s="15">
        <v>53</v>
      </c>
      <c r="BC24" s="22">
        <f t="shared" si="72"/>
        <v>0</v>
      </c>
      <c r="BD24" s="12">
        <f t="shared" si="73"/>
        <v>0</v>
      </c>
      <c r="BE24" s="15">
        <v>34</v>
      </c>
      <c r="BF24" s="15">
        <v>34</v>
      </c>
      <c r="BG24" s="32">
        <f t="shared" si="33"/>
        <v>0</v>
      </c>
      <c r="BH24" s="33">
        <f t="shared" si="34"/>
        <v>0</v>
      </c>
      <c r="BI24" s="15">
        <v>37</v>
      </c>
      <c r="BJ24" s="15">
        <v>37</v>
      </c>
      <c r="BK24" s="22">
        <f t="shared" si="60"/>
        <v>0</v>
      </c>
      <c r="BL24" s="12">
        <f t="shared" si="74"/>
        <v>0</v>
      </c>
      <c r="BM24" s="73">
        <f t="shared" si="75"/>
        <v>124</v>
      </c>
      <c r="BN24" s="74">
        <f t="shared" si="76"/>
        <v>124</v>
      </c>
      <c r="BO24" s="75">
        <v>241</v>
      </c>
      <c r="BP24" s="32">
        <f t="shared" si="3"/>
        <v>-117</v>
      </c>
      <c r="BQ24" s="33">
        <f t="shared" si="4"/>
        <v>-48.547717842323657</v>
      </c>
      <c r="BR24" s="37">
        <f t="shared" si="77"/>
        <v>644</v>
      </c>
      <c r="BS24" s="13">
        <f t="shared" si="83"/>
        <v>633</v>
      </c>
      <c r="BT24" s="42">
        <f t="shared" si="5"/>
        <v>891</v>
      </c>
      <c r="BU24" s="32">
        <f t="shared" si="6"/>
        <v>-258</v>
      </c>
      <c r="BV24" s="33">
        <f t="shared" si="7"/>
        <v>-28.956228956228959</v>
      </c>
    </row>
    <row r="25" spans="1:74" ht="13.5" customHeight="1" thickBot="1" x14ac:dyDescent="0.25">
      <c r="A25" s="111" t="s">
        <v>29</v>
      </c>
      <c r="B25" s="15">
        <v>20</v>
      </c>
      <c r="C25" s="15">
        <v>20</v>
      </c>
      <c r="D25" s="60">
        <f t="shared" si="0"/>
        <v>0</v>
      </c>
      <c r="E25" s="59">
        <f t="shared" si="1"/>
        <v>0</v>
      </c>
      <c r="F25" s="15">
        <v>50</v>
      </c>
      <c r="G25" s="15">
        <v>30</v>
      </c>
      <c r="H25" s="60">
        <f t="shared" si="45"/>
        <v>-20</v>
      </c>
      <c r="I25" s="61">
        <f t="shared" si="82"/>
        <v>-40</v>
      </c>
      <c r="J25" s="15">
        <v>20</v>
      </c>
      <c r="K25" s="15">
        <v>25</v>
      </c>
      <c r="L25" s="39">
        <f t="shared" si="46"/>
        <v>5</v>
      </c>
      <c r="M25" s="61">
        <f t="shared" si="47"/>
        <v>25</v>
      </c>
      <c r="N25" s="73">
        <f t="shared" si="48"/>
        <v>90</v>
      </c>
      <c r="O25" s="74">
        <f t="shared" si="2"/>
        <v>75</v>
      </c>
      <c r="P25" s="72">
        <v>450</v>
      </c>
      <c r="Q25" s="86">
        <f t="shared" si="13"/>
        <v>-375</v>
      </c>
      <c r="R25" s="87">
        <f t="shared" si="14"/>
        <v>-83.333333333333343</v>
      </c>
      <c r="S25" s="15">
        <v>30</v>
      </c>
      <c r="T25" s="15">
        <v>30</v>
      </c>
      <c r="U25" s="60">
        <f t="shared" si="49"/>
        <v>0</v>
      </c>
      <c r="V25" s="61">
        <f t="shared" si="50"/>
        <v>0</v>
      </c>
      <c r="W25" s="15">
        <v>26</v>
      </c>
      <c r="X25" s="15">
        <v>26</v>
      </c>
      <c r="Y25" s="60">
        <f t="shared" si="51"/>
        <v>0</v>
      </c>
      <c r="Z25" s="61">
        <f t="shared" si="86"/>
        <v>0</v>
      </c>
      <c r="AA25" s="15">
        <v>49</v>
      </c>
      <c r="AB25" s="15">
        <v>49</v>
      </c>
      <c r="AC25" s="60">
        <f t="shared" si="52"/>
        <v>0</v>
      </c>
      <c r="AD25" s="61">
        <f t="shared" si="53"/>
        <v>0</v>
      </c>
      <c r="AE25" s="73">
        <f t="shared" si="78"/>
        <v>105</v>
      </c>
      <c r="AF25" s="74">
        <f t="shared" si="79"/>
        <v>105</v>
      </c>
      <c r="AG25" s="75">
        <v>620</v>
      </c>
      <c r="AH25" s="86">
        <f t="shared" si="68"/>
        <v>-515</v>
      </c>
      <c r="AI25" s="87">
        <f t="shared" si="69"/>
        <v>-83.064516129032256</v>
      </c>
      <c r="AJ25" s="15">
        <v>28</v>
      </c>
      <c r="AK25" s="15">
        <v>28</v>
      </c>
      <c r="AL25" s="60">
        <f t="shared" si="54"/>
        <v>0</v>
      </c>
      <c r="AM25" s="61">
        <f t="shared" si="55"/>
        <v>0</v>
      </c>
      <c r="AN25" s="15">
        <v>28</v>
      </c>
      <c r="AO25" s="15">
        <v>28</v>
      </c>
      <c r="AP25" s="60">
        <f t="shared" si="56"/>
        <v>0</v>
      </c>
      <c r="AQ25" s="61">
        <f t="shared" si="57"/>
        <v>0</v>
      </c>
      <c r="AR25" s="15">
        <v>28</v>
      </c>
      <c r="AS25" s="15">
        <v>28</v>
      </c>
      <c r="AT25" s="60">
        <f t="shared" si="58"/>
        <v>0</v>
      </c>
      <c r="AU25" s="61">
        <f t="shared" si="59"/>
        <v>0</v>
      </c>
      <c r="AV25" s="73">
        <f t="shared" si="80"/>
        <v>84</v>
      </c>
      <c r="AW25" s="74">
        <f t="shared" si="81"/>
        <v>84</v>
      </c>
      <c r="AX25" s="75">
        <v>270</v>
      </c>
      <c r="AY25" s="94">
        <f t="shared" si="70"/>
        <v>-186</v>
      </c>
      <c r="AZ25" s="95">
        <f t="shared" si="71"/>
        <v>-68.888888888888886</v>
      </c>
      <c r="BA25" s="15">
        <v>32</v>
      </c>
      <c r="BB25" s="15">
        <v>32</v>
      </c>
      <c r="BC25" s="22">
        <f t="shared" si="72"/>
        <v>0</v>
      </c>
      <c r="BD25" s="12">
        <f t="shared" si="73"/>
        <v>0</v>
      </c>
      <c r="BE25" s="15">
        <v>20</v>
      </c>
      <c r="BF25" s="15">
        <v>20</v>
      </c>
      <c r="BG25" s="32">
        <f t="shared" si="33"/>
        <v>0</v>
      </c>
      <c r="BH25" s="33">
        <f t="shared" si="34"/>
        <v>0</v>
      </c>
      <c r="BI25" s="15">
        <v>36</v>
      </c>
      <c r="BJ25" s="15">
        <v>36</v>
      </c>
      <c r="BK25" s="22">
        <f t="shared" si="60"/>
        <v>0</v>
      </c>
      <c r="BL25" s="12">
        <f t="shared" si="74"/>
        <v>0</v>
      </c>
      <c r="BM25" s="73">
        <f t="shared" si="75"/>
        <v>88</v>
      </c>
      <c r="BN25" s="74">
        <f t="shared" si="76"/>
        <v>88</v>
      </c>
      <c r="BO25" s="75">
        <v>419</v>
      </c>
      <c r="BP25" s="32">
        <f t="shared" si="3"/>
        <v>-331</v>
      </c>
      <c r="BQ25" s="33">
        <f t="shared" si="4"/>
        <v>-78.997613365155132</v>
      </c>
      <c r="BR25" s="37">
        <f t="shared" si="77"/>
        <v>367</v>
      </c>
      <c r="BS25" s="13">
        <f t="shared" si="83"/>
        <v>352</v>
      </c>
      <c r="BT25" s="42">
        <f t="shared" si="5"/>
        <v>1759</v>
      </c>
      <c r="BU25" s="32">
        <f t="shared" si="6"/>
        <v>-1407</v>
      </c>
      <c r="BV25" s="33">
        <f t="shared" si="7"/>
        <v>-79.98862990335418</v>
      </c>
    </row>
    <row r="26" spans="1:74" ht="13.5" customHeight="1" thickBot="1" x14ac:dyDescent="0.25">
      <c r="A26" s="111" t="s">
        <v>14</v>
      </c>
      <c r="B26" s="15">
        <v>26</v>
      </c>
      <c r="C26" s="15">
        <v>27</v>
      </c>
      <c r="D26" s="60">
        <f t="shared" si="0"/>
        <v>1</v>
      </c>
      <c r="E26" s="59">
        <f t="shared" si="1"/>
        <v>3.8461538461538547</v>
      </c>
      <c r="F26" s="15">
        <v>38</v>
      </c>
      <c r="G26" s="15">
        <v>40</v>
      </c>
      <c r="H26" s="60">
        <f t="shared" si="45"/>
        <v>2</v>
      </c>
      <c r="I26" s="61">
        <f t="shared" si="82"/>
        <v>5.2631578947368363</v>
      </c>
      <c r="J26" s="15">
        <v>40</v>
      </c>
      <c r="K26" s="15">
        <v>33</v>
      </c>
      <c r="L26" s="60">
        <f t="shared" si="46"/>
        <v>-7</v>
      </c>
      <c r="M26" s="61">
        <f t="shared" si="47"/>
        <v>-17.500000000000004</v>
      </c>
      <c r="N26" s="73">
        <f t="shared" si="48"/>
        <v>104</v>
      </c>
      <c r="O26" s="74">
        <f t="shared" si="2"/>
        <v>100</v>
      </c>
      <c r="P26" s="75">
        <v>250</v>
      </c>
      <c r="Q26" s="86">
        <f t="shared" si="13"/>
        <v>-150</v>
      </c>
      <c r="R26" s="87">
        <f t="shared" si="14"/>
        <v>-60</v>
      </c>
      <c r="S26" s="15">
        <v>39</v>
      </c>
      <c r="T26" s="15">
        <v>39</v>
      </c>
      <c r="U26" s="60">
        <f t="shared" si="49"/>
        <v>0</v>
      </c>
      <c r="V26" s="61">
        <f t="shared" si="50"/>
        <v>0</v>
      </c>
      <c r="W26" s="15">
        <v>41</v>
      </c>
      <c r="X26" s="15">
        <v>41</v>
      </c>
      <c r="Y26" s="60">
        <f t="shared" si="51"/>
        <v>0</v>
      </c>
      <c r="Z26" s="61">
        <f t="shared" si="86"/>
        <v>0</v>
      </c>
      <c r="AA26" s="15">
        <v>50</v>
      </c>
      <c r="AB26" s="15">
        <v>50</v>
      </c>
      <c r="AC26" s="60">
        <f t="shared" si="52"/>
        <v>0</v>
      </c>
      <c r="AD26" s="61">
        <f t="shared" si="53"/>
        <v>0</v>
      </c>
      <c r="AE26" s="73">
        <f t="shared" si="78"/>
        <v>130</v>
      </c>
      <c r="AF26" s="74">
        <f t="shared" si="79"/>
        <v>130</v>
      </c>
      <c r="AG26" s="75">
        <v>250</v>
      </c>
      <c r="AH26" s="86">
        <f t="shared" si="68"/>
        <v>-120</v>
      </c>
      <c r="AI26" s="87">
        <f t="shared" si="69"/>
        <v>-48</v>
      </c>
      <c r="AJ26" s="15">
        <v>2</v>
      </c>
      <c r="AK26" s="15">
        <v>2</v>
      </c>
      <c r="AL26" s="60">
        <f t="shared" si="54"/>
        <v>0</v>
      </c>
      <c r="AM26" s="61">
        <f t="shared" si="55"/>
        <v>0</v>
      </c>
      <c r="AN26" s="15">
        <v>3</v>
      </c>
      <c r="AO26" s="15">
        <v>3</v>
      </c>
      <c r="AP26" s="60">
        <f t="shared" si="56"/>
        <v>0</v>
      </c>
      <c r="AQ26" s="61">
        <f t="shared" si="57"/>
        <v>0</v>
      </c>
      <c r="AR26" s="15">
        <v>27</v>
      </c>
      <c r="AS26" s="15">
        <v>27</v>
      </c>
      <c r="AT26" s="60">
        <f t="shared" si="58"/>
        <v>0</v>
      </c>
      <c r="AU26" s="61">
        <f t="shared" si="59"/>
        <v>0</v>
      </c>
      <c r="AV26" s="73">
        <f t="shared" si="80"/>
        <v>32</v>
      </c>
      <c r="AW26" s="74">
        <f t="shared" si="81"/>
        <v>32</v>
      </c>
      <c r="AX26" s="75">
        <v>150</v>
      </c>
      <c r="AY26" s="94">
        <f t="shared" si="70"/>
        <v>-118</v>
      </c>
      <c r="AZ26" s="95">
        <f t="shared" si="71"/>
        <v>-78.666666666666657</v>
      </c>
      <c r="BA26" s="15">
        <v>40</v>
      </c>
      <c r="BB26" s="15">
        <v>40</v>
      </c>
      <c r="BC26" s="22">
        <f t="shared" si="72"/>
        <v>0</v>
      </c>
      <c r="BD26" s="12">
        <f t="shared" si="73"/>
        <v>0</v>
      </c>
      <c r="BE26" s="15">
        <v>37</v>
      </c>
      <c r="BF26" s="15">
        <v>37</v>
      </c>
      <c r="BG26" s="32">
        <f t="shared" si="33"/>
        <v>0</v>
      </c>
      <c r="BH26" s="33">
        <f t="shared" si="34"/>
        <v>0</v>
      </c>
      <c r="BI26" s="15">
        <v>39</v>
      </c>
      <c r="BJ26" s="15">
        <v>39</v>
      </c>
      <c r="BK26" s="22">
        <f t="shared" si="60"/>
        <v>0</v>
      </c>
      <c r="BL26" s="12">
        <f t="shared" si="74"/>
        <v>0</v>
      </c>
      <c r="BM26" s="73">
        <f t="shared" si="75"/>
        <v>116</v>
      </c>
      <c r="BN26" s="74">
        <f t="shared" si="76"/>
        <v>116</v>
      </c>
      <c r="BO26" s="75">
        <v>241</v>
      </c>
      <c r="BP26" s="32">
        <f t="shared" si="3"/>
        <v>-125</v>
      </c>
      <c r="BQ26" s="33">
        <f t="shared" si="4"/>
        <v>-51.867219917012441</v>
      </c>
      <c r="BR26" s="37">
        <f t="shared" si="77"/>
        <v>382</v>
      </c>
      <c r="BS26" s="13">
        <f t="shared" si="83"/>
        <v>378</v>
      </c>
      <c r="BT26" s="42">
        <f t="shared" si="5"/>
        <v>891</v>
      </c>
      <c r="BU26" s="32">
        <f t="shared" si="6"/>
        <v>-513</v>
      </c>
      <c r="BV26" s="33">
        <f t="shared" si="7"/>
        <v>-57.575757575757571</v>
      </c>
    </row>
    <row r="27" spans="1:74" ht="13.5" customHeight="1" thickBot="1" x14ac:dyDescent="0.25">
      <c r="A27" s="111" t="s">
        <v>15</v>
      </c>
      <c r="B27" s="15">
        <v>61</v>
      </c>
      <c r="C27" s="15">
        <v>42</v>
      </c>
      <c r="D27" s="60">
        <f t="shared" si="0"/>
        <v>-19</v>
      </c>
      <c r="E27" s="59">
        <f t="shared" si="1"/>
        <v>-31.147540983606557</v>
      </c>
      <c r="F27" s="15">
        <v>45</v>
      </c>
      <c r="G27" s="15">
        <v>48</v>
      </c>
      <c r="H27" s="60">
        <f t="shared" si="45"/>
        <v>3</v>
      </c>
      <c r="I27" s="61">
        <f t="shared" si="82"/>
        <v>6.6666666666666652</v>
      </c>
      <c r="J27" s="15">
        <v>44</v>
      </c>
      <c r="K27" s="15">
        <v>46</v>
      </c>
      <c r="L27" s="60">
        <f t="shared" si="46"/>
        <v>2</v>
      </c>
      <c r="M27" s="61">
        <f t="shared" si="47"/>
        <v>4.5454545454545414</v>
      </c>
      <c r="N27" s="73">
        <f t="shared" si="48"/>
        <v>150</v>
      </c>
      <c r="O27" s="74">
        <f t="shared" si="2"/>
        <v>136</v>
      </c>
      <c r="P27" s="72">
        <v>540</v>
      </c>
      <c r="Q27" s="86">
        <f t="shared" si="13"/>
        <v>-404</v>
      </c>
      <c r="R27" s="87">
        <f t="shared" si="14"/>
        <v>-74.814814814814824</v>
      </c>
      <c r="S27" s="15">
        <v>48</v>
      </c>
      <c r="T27" s="15">
        <v>48</v>
      </c>
      <c r="U27" s="60">
        <f t="shared" si="49"/>
        <v>0</v>
      </c>
      <c r="V27" s="61">
        <f t="shared" si="50"/>
        <v>0</v>
      </c>
      <c r="W27" s="15">
        <v>51</v>
      </c>
      <c r="X27" s="15">
        <v>51</v>
      </c>
      <c r="Y27" s="60">
        <f t="shared" si="51"/>
        <v>0</v>
      </c>
      <c r="Z27" s="61">
        <f t="shared" si="86"/>
        <v>0</v>
      </c>
      <c r="AA27" s="15">
        <v>45</v>
      </c>
      <c r="AB27" s="15">
        <v>45</v>
      </c>
      <c r="AC27" s="60">
        <f t="shared" si="52"/>
        <v>0</v>
      </c>
      <c r="AD27" s="61">
        <f t="shared" si="53"/>
        <v>0</v>
      </c>
      <c r="AE27" s="73">
        <f t="shared" si="78"/>
        <v>144</v>
      </c>
      <c r="AF27" s="74">
        <f t="shared" si="79"/>
        <v>144</v>
      </c>
      <c r="AG27" s="75">
        <v>745</v>
      </c>
      <c r="AH27" s="86">
        <f t="shared" si="68"/>
        <v>-601</v>
      </c>
      <c r="AI27" s="87">
        <f t="shared" si="69"/>
        <v>-80.671140939597322</v>
      </c>
      <c r="AJ27" s="15">
        <v>11</v>
      </c>
      <c r="AK27" s="15">
        <v>11</v>
      </c>
      <c r="AL27" s="60">
        <f t="shared" si="54"/>
        <v>0</v>
      </c>
      <c r="AM27" s="61">
        <f t="shared" si="55"/>
        <v>0</v>
      </c>
      <c r="AN27" s="15">
        <v>12</v>
      </c>
      <c r="AO27" s="15">
        <v>12</v>
      </c>
      <c r="AP27" s="60">
        <f t="shared" si="56"/>
        <v>0</v>
      </c>
      <c r="AQ27" s="61">
        <f t="shared" si="57"/>
        <v>0</v>
      </c>
      <c r="AR27" s="15">
        <v>41</v>
      </c>
      <c r="AS27" s="15">
        <v>41</v>
      </c>
      <c r="AT27" s="60">
        <f t="shared" si="58"/>
        <v>0</v>
      </c>
      <c r="AU27" s="61">
        <f t="shared" si="59"/>
        <v>0</v>
      </c>
      <c r="AV27" s="73">
        <f t="shared" si="80"/>
        <v>64</v>
      </c>
      <c r="AW27" s="74">
        <f t="shared" si="81"/>
        <v>64</v>
      </c>
      <c r="AX27" s="75">
        <v>320</v>
      </c>
      <c r="AY27" s="94">
        <f t="shared" si="70"/>
        <v>-256</v>
      </c>
      <c r="AZ27" s="95">
        <f t="shared" si="71"/>
        <v>-80</v>
      </c>
      <c r="BA27" s="15">
        <v>31</v>
      </c>
      <c r="BB27" s="15">
        <v>31</v>
      </c>
      <c r="BC27" s="22">
        <f t="shared" si="72"/>
        <v>0</v>
      </c>
      <c r="BD27" s="12">
        <f t="shared" si="73"/>
        <v>0</v>
      </c>
      <c r="BE27" s="15">
        <v>33</v>
      </c>
      <c r="BF27" s="15">
        <v>33</v>
      </c>
      <c r="BG27" s="32">
        <f t="shared" si="33"/>
        <v>0</v>
      </c>
      <c r="BH27" s="33">
        <f t="shared" si="34"/>
        <v>0</v>
      </c>
      <c r="BI27" s="15">
        <v>48</v>
      </c>
      <c r="BJ27" s="15">
        <v>48</v>
      </c>
      <c r="BK27" s="22">
        <f t="shared" si="60"/>
        <v>0</v>
      </c>
      <c r="BL27" s="12">
        <f t="shared" si="74"/>
        <v>0</v>
      </c>
      <c r="BM27" s="73">
        <f t="shared" si="75"/>
        <v>112</v>
      </c>
      <c r="BN27" s="74">
        <f t="shared" si="76"/>
        <v>112</v>
      </c>
      <c r="BO27" s="75">
        <v>514</v>
      </c>
      <c r="BP27" s="32">
        <f t="shared" si="3"/>
        <v>-402</v>
      </c>
      <c r="BQ27" s="33">
        <f t="shared" si="4"/>
        <v>-78.210116731517516</v>
      </c>
      <c r="BR27" s="37">
        <f t="shared" si="77"/>
        <v>470</v>
      </c>
      <c r="BS27" s="13">
        <f t="shared" si="83"/>
        <v>456</v>
      </c>
      <c r="BT27" s="42">
        <f t="shared" si="5"/>
        <v>2119</v>
      </c>
      <c r="BU27" s="32">
        <f t="shared" si="6"/>
        <v>-1663</v>
      </c>
      <c r="BV27" s="33">
        <f t="shared" si="7"/>
        <v>-78.480415290231235</v>
      </c>
    </row>
    <row r="28" spans="1:74" ht="13.5" customHeight="1" thickBot="1" x14ac:dyDescent="0.25">
      <c r="A28" s="111" t="s">
        <v>63</v>
      </c>
      <c r="B28" s="15">
        <v>10</v>
      </c>
      <c r="C28" s="15">
        <v>8</v>
      </c>
      <c r="D28" s="60">
        <f t="shared" si="0"/>
        <v>-2</v>
      </c>
      <c r="E28" s="59">
        <f t="shared" si="1"/>
        <v>-19.999999999999996</v>
      </c>
      <c r="F28" s="15">
        <v>13</v>
      </c>
      <c r="G28" s="15">
        <v>15</v>
      </c>
      <c r="H28" s="60">
        <f t="shared" si="45"/>
        <v>2</v>
      </c>
      <c r="I28" s="61">
        <f t="shared" si="82"/>
        <v>15.384615384615374</v>
      </c>
      <c r="J28" s="15">
        <v>12</v>
      </c>
      <c r="K28" s="15">
        <v>10</v>
      </c>
      <c r="L28" s="60">
        <f t="shared" si="46"/>
        <v>-2</v>
      </c>
      <c r="M28" s="61">
        <f t="shared" si="47"/>
        <v>-16.666666666666664</v>
      </c>
      <c r="N28" s="73">
        <f t="shared" si="48"/>
        <v>35</v>
      </c>
      <c r="O28" s="74">
        <f>C28++G28++K28+O29+O30+O31</f>
        <v>81</v>
      </c>
      <c r="P28" s="75">
        <v>85</v>
      </c>
      <c r="Q28" s="86">
        <f t="shared" si="13"/>
        <v>-4</v>
      </c>
      <c r="R28" s="87">
        <f t="shared" si="14"/>
        <v>-4.705882352941182</v>
      </c>
      <c r="S28" s="15">
        <v>12</v>
      </c>
      <c r="T28" s="15">
        <v>12</v>
      </c>
      <c r="U28" s="60">
        <f t="shared" si="49"/>
        <v>0</v>
      </c>
      <c r="V28" s="61">
        <f t="shared" si="50"/>
        <v>0</v>
      </c>
      <c r="W28" s="15">
        <v>14</v>
      </c>
      <c r="X28" s="15">
        <v>14</v>
      </c>
      <c r="Y28" s="60">
        <f t="shared" si="51"/>
        <v>0</v>
      </c>
      <c r="Z28" s="61">
        <f t="shared" si="86"/>
        <v>0</v>
      </c>
      <c r="AA28" s="15">
        <v>18</v>
      </c>
      <c r="AB28" s="15">
        <v>18</v>
      </c>
      <c r="AC28" s="60">
        <f t="shared" si="52"/>
        <v>0</v>
      </c>
      <c r="AD28" s="61">
        <f t="shared" si="53"/>
        <v>0</v>
      </c>
      <c r="AE28" s="73">
        <f t="shared" si="78"/>
        <v>44</v>
      </c>
      <c r="AF28" s="74">
        <f t="shared" si="79"/>
        <v>44</v>
      </c>
      <c r="AG28" s="75">
        <v>40</v>
      </c>
      <c r="AH28" s="86">
        <f t="shared" si="68"/>
        <v>4</v>
      </c>
      <c r="AI28" s="87">
        <f t="shared" si="69"/>
        <v>10.000000000000009</v>
      </c>
      <c r="AJ28" s="15">
        <v>2</v>
      </c>
      <c r="AK28" s="15">
        <v>2</v>
      </c>
      <c r="AL28" s="60">
        <f t="shared" si="54"/>
        <v>0</v>
      </c>
      <c r="AM28" s="61">
        <f t="shared" si="55"/>
        <v>0</v>
      </c>
      <c r="AN28" s="15">
        <v>4</v>
      </c>
      <c r="AO28" s="15">
        <v>4</v>
      </c>
      <c r="AP28" s="60">
        <f t="shared" si="56"/>
        <v>0</v>
      </c>
      <c r="AQ28" s="61">
        <f t="shared" si="57"/>
        <v>0</v>
      </c>
      <c r="AR28" s="15">
        <v>11</v>
      </c>
      <c r="AS28" s="15">
        <v>11</v>
      </c>
      <c r="AT28" s="60">
        <f t="shared" si="58"/>
        <v>0</v>
      </c>
      <c r="AU28" s="61">
        <f t="shared" si="59"/>
        <v>0</v>
      </c>
      <c r="AV28" s="73">
        <f>AJ28+AN28+AR28+AV29+AV30+AV31</f>
        <v>52</v>
      </c>
      <c r="AW28" s="74">
        <f>AK28++AO28++AS28+AW29+AW30+AW31</f>
        <v>52</v>
      </c>
      <c r="AX28" s="75">
        <v>20</v>
      </c>
      <c r="AY28" s="94">
        <f t="shared" si="70"/>
        <v>32</v>
      </c>
      <c r="AZ28" s="95">
        <f t="shared" si="71"/>
        <v>160</v>
      </c>
      <c r="BA28" s="15">
        <v>12</v>
      </c>
      <c r="BB28" s="15">
        <v>12</v>
      </c>
      <c r="BC28" s="22">
        <f t="shared" si="72"/>
        <v>0</v>
      </c>
      <c r="BD28" s="12">
        <f t="shared" si="73"/>
        <v>0</v>
      </c>
      <c r="BE28" s="15">
        <v>12</v>
      </c>
      <c r="BF28" s="15">
        <v>12</v>
      </c>
      <c r="BG28" s="32">
        <f t="shared" si="33"/>
        <v>0</v>
      </c>
      <c r="BH28" s="33">
        <f t="shared" si="34"/>
        <v>0</v>
      </c>
      <c r="BI28" s="15">
        <v>13</v>
      </c>
      <c r="BJ28" s="15">
        <v>13</v>
      </c>
      <c r="BK28" s="22">
        <f t="shared" si="60"/>
        <v>0</v>
      </c>
      <c r="BL28" s="12">
        <f t="shared" si="74"/>
        <v>0</v>
      </c>
      <c r="BM28" s="73">
        <f t="shared" si="75"/>
        <v>37</v>
      </c>
      <c r="BN28" s="74">
        <f t="shared" si="76"/>
        <v>37</v>
      </c>
      <c r="BO28" s="75">
        <v>40</v>
      </c>
      <c r="BP28" s="32">
        <f t="shared" si="3"/>
        <v>-3</v>
      </c>
      <c r="BQ28" s="33">
        <f t="shared" si="4"/>
        <v>-7.4999999999999956</v>
      </c>
      <c r="BR28" s="37">
        <f t="shared" si="77"/>
        <v>168</v>
      </c>
      <c r="BS28" s="13">
        <f t="shared" si="83"/>
        <v>214</v>
      </c>
      <c r="BT28" s="42">
        <f t="shared" si="5"/>
        <v>185</v>
      </c>
      <c r="BU28" s="32">
        <f t="shared" si="6"/>
        <v>29</v>
      </c>
      <c r="BV28" s="33">
        <f t="shared" si="7"/>
        <v>15.67567567567567</v>
      </c>
    </row>
    <row r="29" spans="1:74" ht="13.5" customHeight="1" thickBot="1" x14ac:dyDescent="0.25">
      <c r="A29" s="111" t="s">
        <v>64</v>
      </c>
      <c r="B29" s="15">
        <v>2</v>
      </c>
      <c r="C29" s="15">
        <v>1</v>
      </c>
      <c r="D29" s="60">
        <f t="shared" si="0"/>
        <v>-1</v>
      </c>
      <c r="E29" s="59">
        <f t="shared" si="1"/>
        <v>-50</v>
      </c>
      <c r="F29" s="15">
        <v>1</v>
      </c>
      <c r="G29" s="15">
        <v>2</v>
      </c>
      <c r="H29" s="39">
        <f t="shared" si="45"/>
        <v>1</v>
      </c>
      <c r="I29" s="61">
        <f t="shared" si="82"/>
        <v>100</v>
      </c>
      <c r="J29" s="15">
        <v>2</v>
      </c>
      <c r="K29" s="15">
        <v>2</v>
      </c>
      <c r="L29" s="60">
        <f t="shared" si="46"/>
        <v>0</v>
      </c>
      <c r="M29" s="61">
        <f t="shared" si="47"/>
        <v>0</v>
      </c>
      <c r="N29" s="73">
        <f t="shared" si="48"/>
        <v>5</v>
      </c>
      <c r="O29" s="74">
        <f t="shared" si="2"/>
        <v>5</v>
      </c>
      <c r="P29" s="72">
        <v>10</v>
      </c>
      <c r="Q29" s="86">
        <f t="shared" si="13"/>
        <v>-5</v>
      </c>
      <c r="R29" s="87">
        <f t="shared" si="14"/>
        <v>-50</v>
      </c>
      <c r="S29" s="15">
        <v>2</v>
      </c>
      <c r="T29" s="15">
        <v>2</v>
      </c>
      <c r="U29" s="60">
        <f t="shared" si="49"/>
        <v>0</v>
      </c>
      <c r="V29" s="61">
        <f t="shared" si="50"/>
        <v>0</v>
      </c>
      <c r="W29" s="15">
        <v>2</v>
      </c>
      <c r="X29" s="15">
        <v>2</v>
      </c>
      <c r="Y29" s="60">
        <f t="shared" si="51"/>
        <v>0</v>
      </c>
      <c r="Z29" s="61">
        <f t="shared" si="86"/>
        <v>0</v>
      </c>
      <c r="AA29" s="15">
        <v>1</v>
      </c>
      <c r="AB29" s="15">
        <v>1</v>
      </c>
      <c r="AC29" s="60">
        <f t="shared" si="52"/>
        <v>0</v>
      </c>
      <c r="AD29" s="61">
        <f t="shared" si="53"/>
        <v>0</v>
      </c>
      <c r="AE29" s="73">
        <f t="shared" si="78"/>
        <v>5</v>
      </c>
      <c r="AF29" s="74">
        <f t="shared" si="79"/>
        <v>5</v>
      </c>
      <c r="AG29" s="75">
        <v>10</v>
      </c>
      <c r="AH29" s="86">
        <f t="shared" si="68"/>
        <v>-5</v>
      </c>
      <c r="AI29" s="87">
        <f t="shared" si="69"/>
        <v>-50</v>
      </c>
      <c r="AJ29" s="15">
        <v>3</v>
      </c>
      <c r="AK29" s="15">
        <v>3</v>
      </c>
      <c r="AL29" s="60">
        <f t="shared" si="54"/>
        <v>0</v>
      </c>
      <c r="AM29" s="61">
        <f t="shared" si="55"/>
        <v>0</v>
      </c>
      <c r="AN29" s="15">
        <v>0</v>
      </c>
      <c r="AO29" s="15">
        <v>0</v>
      </c>
      <c r="AP29" s="60">
        <f t="shared" si="56"/>
        <v>0</v>
      </c>
      <c r="AQ29" s="61" t="e">
        <f t="shared" si="57"/>
        <v>#DIV/0!</v>
      </c>
      <c r="AR29" s="15">
        <v>3</v>
      </c>
      <c r="AS29" s="15">
        <v>3</v>
      </c>
      <c r="AT29" s="60">
        <f t="shared" si="58"/>
        <v>0</v>
      </c>
      <c r="AU29" s="61">
        <f t="shared" si="59"/>
        <v>0</v>
      </c>
      <c r="AV29" s="73">
        <f t="shared" si="80"/>
        <v>6</v>
      </c>
      <c r="AW29" s="74">
        <f t="shared" si="81"/>
        <v>6</v>
      </c>
      <c r="AX29" s="75">
        <v>5</v>
      </c>
      <c r="AY29" s="94">
        <f t="shared" si="70"/>
        <v>1</v>
      </c>
      <c r="AZ29" s="95">
        <f t="shared" si="71"/>
        <v>19.999999999999996</v>
      </c>
      <c r="BA29" s="15">
        <v>2</v>
      </c>
      <c r="BB29" s="15">
        <v>2</v>
      </c>
      <c r="BC29" s="22">
        <f t="shared" si="72"/>
        <v>0</v>
      </c>
      <c r="BD29" s="12">
        <f t="shared" si="73"/>
        <v>0</v>
      </c>
      <c r="BE29" s="117">
        <v>3</v>
      </c>
      <c r="BF29" s="117">
        <v>3</v>
      </c>
      <c r="BG29" s="32">
        <f t="shared" si="33"/>
        <v>0</v>
      </c>
      <c r="BH29" s="33">
        <f t="shared" si="34"/>
        <v>0</v>
      </c>
      <c r="BI29" s="15">
        <v>2</v>
      </c>
      <c r="BJ29" s="15">
        <v>2</v>
      </c>
      <c r="BK29" s="22">
        <f t="shared" si="60"/>
        <v>0</v>
      </c>
      <c r="BL29" s="12">
        <f t="shared" si="74"/>
        <v>0</v>
      </c>
      <c r="BM29" s="73">
        <f t="shared" si="75"/>
        <v>7</v>
      </c>
      <c r="BN29" s="74">
        <f t="shared" si="76"/>
        <v>7</v>
      </c>
      <c r="BO29" s="75">
        <v>10</v>
      </c>
      <c r="BP29" s="32">
        <f t="shared" si="3"/>
        <v>-3</v>
      </c>
      <c r="BQ29" s="33">
        <f t="shared" si="4"/>
        <v>-30.000000000000004</v>
      </c>
      <c r="BR29" s="37">
        <f t="shared" si="77"/>
        <v>23</v>
      </c>
      <c r="BS29" s="13">
        <f t="shared" si="83"/>
        <v>23</v>
      </c>
      <c r="BT29" s="42">
        <f t="shared" si="5"/>
        <v>35</v>
      </c>
      <c r="BU29" s="32">
        <f t="shared" si="6"/>
        <v>-12</v>
      </c>
      <c r="BV29" s="33">
        <f t="shared" si="7"/>
        <v>-34.285714285714285</v>
      </c>
    </row>
    <row r="30" spans="1:74" ht="13.5" customHeight="1" thickBot="1" x14ac:dyDescent="0.25">
      <c r="A30" s="111" t="s">
        <v>65</v>
      </c>
      <c r="B30" s="15">
        <v>0</v>
      </c>
      <c r="C30" s="15">
        <v>1</v>
      </c>
      <c r="D30" s="39">
        <f t="shared" si="0"/>
        <v>1</v>
      </c>
      <c r="E30" s="59" t="e">
        <f t="shared" si="1"/>
        <v>#DIV/0!</v>
      </c>
      <c r="F30" s="15">
        <v>1</v>
      </c>
      <c r="G30" s="15">
        <v>1</v>
      </c>
      <c r="H30" s="60">
        <f t="shared" si="45"/>
        <v>0</v>
      </c>
      <c r="I30" s="61">
        <f t="shared" si="82"/>
        <v>0</v>
      </c>
      <c r="J30" s="15">
        <v>0</v>
      </c>
      <c r="K30" s="15">
        <v>1</v>
      </c>
      <c r="L30" s="60">
        <f t="shared" si="46"/>
        <v>1</v>
      </c>
      <c r="M30" s="61" t="e">
        <f t="shared" si="47"/>
        <v>#DIV/0!</v>
      </c>
      <c r="N30" s="73">
        <f t="shared" si="48"/>
        <v>1</v>
      </c>
      <c r="O30" s="74">
        <f t="shared" si="2"/>
        <v>3</v>
      </c>
      <c r="P30" s="75">
        <v>5</v>
      </c>
      <c r="Q30" s="86">
        <f t="shared" si="13"/>
        <v>-2</v>
      </c>
      <c r="R30" s="87">
        <f t="shared" si="14"/>
        <v>-40</v>
      </c>
      <c r="S30" s="15">
        <v>1</v>
      </c>
      <c r="T30" s="15">
        <v>1</v>
      </c>
      <c r="U30" s="60">
        <f t="shared" si="49"/>
        <v>0</v>
      </c>
      <c r="V30" s="61">
        <f t="shared" si="50"/>
        <v>0</v>
      </c>
      <c r="W30" s="15">
        <v>1</v>
      </c>
      <c r="X30" s="15">
        <v>1</v>
      </c>
      <c r="Y30" s="60">
        <f t="shared" si="51"/>
        <v>0</v>
      </c>
      <c r="Z30" s="61">
        <f t="shared" si="86"/>
        <v>0</v>
      </c>
      <c r="AA30" s="15">
        <v>5</v>
      </c>
      <c r="AB30" s="15">
        <v>5</v>
      </c>
      <c r="AC30" s="60">
        <f t="shared" si="52"/>
        <v>0</v>
      </c>
      <c r="AD30" s="61">
        <f t="shared" si="53"/>
        <v>0</v>
      </c>
      <c r="AE30" s="73">
        <f t="shared" si="78"/>
        <v>7</v>
      </c>
      <c r="AF30" s="74">
        <f t="shared" si="79"/>
        <v>7</v>
      </c>
      <c r="AG30" s="75">
        <v>10</v>
      </c>
      <c r="AH30" s="86">
        <f t="shared" si="68"/>
        <v>-3</v>
      </c>
      <c r="AI30" s="87">
        <f t="shared" si="69"/>
        <v>-30.000000000000004</v>
      </c>
      <c r="AJ30" s="15">
        <v>5</v>
      </c>
      <c r="AK30" s="15">
        <v>5</v>
      </c>
      <c r="AL30" s="60">
        <f t="shared" si="54"/>
        <v>0</v>
      </c>
      <c r="AM30" s="61">
        <f t="shared" si="55"/>
        <v>0</v>
      </c>
      <c r="AN30" s="15">
        <v>8</v>
      </c>
      <c r="AO30" s="15">
        <v>8</v>
      </c>
      <c r="AP30" s="60">
        <f t="shared" si="56"/>
        <v>0</v>
      </c>
      <c r="AQ30" s="61">
        <f t="shared" si="57"/>
        <v>0</v>
      </c>
      <c r="AR30" s="15">
        <v>3</v>
      </c>
      <c r="AS30" s="15">
        <v>3</v>
      </c>
      <c r="AT30" s="60">
        <f t="shared" si="58"/>
        <v>0</v>
      </c>
      <c r="AU30" s="61">
        <f t="shared" si="59"/>
        <v>0</v>
      </c>
      <c r="AV30" s="73">
        <f t="shared" si="80"/>
        <v>16</v>
      </c>
      <c r="AW30" s="74">
        <f t="shared" si="81"/>
        <v>16</v>
      </c>
      <c r="AX30" s="75">
        <v>0</v>
      </c>
      <c r="AY30" s="94">
        <f t="shared" si="70"/>
        <v>16</v>
      </c>
      <c r="AZ30" s="95">
        <v>100</v>
      </c>
      <c r="BA30" s="15">
        <v>1</v>
      </c>
      <c r="BB30" s="15">
        <v>1</v>
      </c>
      <c r="BC30" s="22">
        <f t="shared" si="72"/>
        <v>0</v>
      </c>
      <c r="BD30" s="12">
        <f t="shared" si="73"/>
        <v>0</v>
      </c>
      <c r="BE30" s="15">
        <v>2</v>
      </c>
      <c r="BF30" s="15">
        <v>2</v>
      </c>
      <c r="BG30" s="32">
        <f t="shared" si="33"/>
        <v>0</v>
      </c>
      <c r="BH30" s="33">
        <f t="shared" si="34"/>
        <v>0</v>
      </c>
      <c r="BI30" s="15">
        <v>1</v>
      </c>
      <c r="BJ30" s="15">
        <v>1</v>
      </c>
      <c r="BK30" s="22">
        <f t="shared" si="60"/>
        <v>0</v>
      </c>
      <c r="BL30" s="12">
        <f t="shared" si="74"/>
        <v>0</v>
      </c>
      <c r="BM30" s="73">
        <f t="shared" si="75"/>
        <v>4</v>
      </c>
      <c r="BN30" s="74">
        <f t="shared" si="76"/>
        <v>4</v>
      </c>
      <c r="BO30" s="75">
        <v>10</v>
      </c>
      <c r="BP30" s="32">
        <f t="shared" si="3"/>
        <v>-6</v>
      </c>
      <c r="BQ30" s="33">
        <f t="shared" si="4"/>
        <v>-60</v>
      </c>
      <c r="BR30" s="37">
        <f t="shared" si="77"/>
        <v>28</v>
      </c>
      <c r="BS30" s="13">
        <f t="shared" si="83"/>
        <v>30</v>
      </c>
      <c r="BT30" s="42">
        <f t="shared" si="5"/>
        <v>25</v>
      </c>
      <c r="BU30" s="32">
        <f t="shared" si="6"/>
        <v>5</v>
      </c>
      <c r="BV30" s="33">
        <f t="shared" si="7"/>
        <v>19.999999999999996</v>
      </c>
    </row>
    <row r="31" spans="1:74" ht="13.5" customHeight="1" thickBot="1" x14ac:dyDescent="0.25">
      <c r="A31" s="111" t="s">
        <v>66</v>
      </c>
      <c r="B31" s="15">
        <v>11</v>
      </c>
      <c r="C31" s="15">
        <v>14</v>
      </c>
      <c r="D31" s="39">
        <f t="shared" si="0"/>
        <v>3</v>
      </c>
      <c r="E31" s="59">
        <f t="shared" si="1"/>
        <v>27.27272727272727</v>
      </c>
      <c r="F31" s="15">
        <v>15</v>
      </c>
      <c r="G31" s="15">
        <v>10</v>
      </c>
      <c r="H31" s="60">
        <f t="shared" si="45"/>
        <v>-5</v>
      </c>
      <c r="I31" s="61">
        <f t="shared" si="82"/>
        <v>-33.333333333333336</v>
      </c>
      <c r="J31" s="15">
        <v>13</v>
      </c>
      <c r="K31" s="15">
        <v>16</v>
      </c>
      <c r="L31" s="39">
        <f t="shared" si="46"/>
        <v>3</v>
      </c>
      <c r="M31" s="61">
        <f t="shared" si="47"/>
        <v>23.076923076923084</v>
      </c>
      <c r="N31" s="73">
        <f t="shared" si="48"/>
        <v>39</v>
      </c>
      <c r="O31" s="74">
        <f t="shared" si="2"/>
        <v>40</v>
      </c>
      <c r="P31" s="75">
        <v>50</v>
      </c>
      <c r="Q31" s="86">
        <f t="shared" si="13"/>
        <v>-10</v>
      </c>
      <c r="R31" s="87">
        <f t="shared" si="14"/>
        <v>-19.999999999999996</v>
      </c>
      <c r="S31" s="15">
        <v>14</v>
      </c>
      <c r="T31" s="15">
        <v>14</v>
      </c>
      <c r="U31" s="60">
        <f t="shared" si="49"/>
        <v>0</v>
      </c>
      <c r="V31" s="61">
        <f t="shared" si="50"/>
        <v>0</v>
      </c>
      <c r="W31" s="15">
        <v>14</v>
      </c>
      <c r="X31" s="15">
        <v>14</v>
      </c>
      <c r="Y31" s="60">
        <f t="shared" si="51"/>
        <v>0</v>
      </c>
      <c r="Z31" s="61">
        <f t="shared" si="86"/>
        <v>0</v>
      </c>
      <c r="AA31" s="15">
        <v>14</v>
      </c>
      <c r="AB31" s="15">
        <v>14</v>
      </c>
      <c r="AC31" s="60">
        <f t="shared" si="52"/>
        <v>0</v>
      </c>
      <c r="AD31" s="61">
        <f t="shared" si="53"/>
        <v>0</v>
      </c>
      <c r="AE31" s="73">
        <f t="shared" si="78"/>
        <v>42</v>
      </c>
      <c r="AF31" s="74">
        <f t="shared" si="79"/>
        <v>42</v>
      </c>
      <c r="AG31" s="75">
        <v>40</v>
      </c>
      <c r="AH31" s="86">
        <f t="shared" si="68"/>
        <v>2</v>
      </c>
      <c r="AI31" s="87">
        <f t="shared" si="69"/>
        <v>5.0000000000000044</v>
      </c>
      <c r="AJ31" s="15">
        <v>0</v>
      </c>
      <c r="AK31" s="15">
        <v>0</v>
      </c>
      <c r="AL31" s="60">
        <f t="shared" si="54"/>
        <v>0</v>
      </c>
      <c r="AM31" s="61">
        <v>0</v>
      </c>
      <c r="AN31" s="15">
        <v>1</v>
      </c>
      <c r="AO31" s="15">
        <v>1</v>
      </c>
      <c r="AP31" s="60">
        <f t="shared" si="56"/>
        <v>0</v>
      </c>
      <c r="AQ31" s="61">
        <f t="shared" si="57"/>
        <v>0</v>
      </c>
      <c r="AR31" s="15">
        <v>12</v>
      </c>
      <c r="AS31" s="15">
        <v>12</v>
      </c>
      <c r="AT31" s="60">
        <f t="shared" si="58"/>
        <v>0</v>
      </c>
      <c r="AU31" s="61">
        <f t="shared" si="59"/>
        <v>0</v>
      </c>
      <c r="AV31" s="73">
        <f t="shared" si="80"/>
        <v>13</v>
      </c>
      <c r="AW31" s="74">
        <f t="shared" si="81"/>
        <v>13</v>
      </c>
      <c r="AX31" s="75">
        <v>5</v>
      </c>
      <c r="AY31" s="94">
        <f t="shared" si="70"/>
        <v>8</v>
      </c>
      <c r="AZ31" s="95">
        <f t="shared" si="71"/>
        <v>160</v>
      </c>
      <c r="BA31" s="117">
        <v>16</v>
      </c>
      <c r="BB31" s="117">
        <v>16</v>
      </c>
      <c r="BC31" s="22">
        <f t="shared" si="72"/>
        <v>0</v>
      </c>
      <c r="BD31" s="12">
        <f t="shared" si="73"/>
        <v>0</v>
      </c>
      <c r="BE31" s="15">
        <v>2</v>
      </c>
      <c r="BF31" s="15">
        <v>2</v>
      </c>
      <c r="BG31" s="32">
        <f t="shared" si="33"/>
        <v>0</v>
      </c>
      <c r="BH31" s="33">
        <f t="shared" si="34"/>
        <v>0</v>
      </c>
      <c r="BI31" s="15">
        <v>9</v>
      </c>
      <c r="BJ31" s="15">
        <v>9</v>
      </c>
      <c r="BK31" s="22">
        <f t="shared" si="60"/>
        <v>0</v>
      </c>
      <c r="BL31" s="12">
        <f t="shared" si="74"/>
        <v>0</v>
      </c>
      <c r="BM31" s="73">
        <f t="shared" si="75"/>
        <v>27</v>
      </c>
      <c r="BN31" s="74">
        <f t="shared" si="76"/>
        <v>27</v>
      </c>
      <c r="BO31" s="75">
        <v>56</v>
      </c>
      <c r="BP31" s="32">
        <f t="shared" si="3"/>
        <v>-29</v>
      </c>
      <c r="BQ31" s="33">
        <f t="shared" si="4"/>
        <v>-51.785714285714278</v>
      </c>
      <c r="BR31" s="37">
        <f t="shared" si="77"/>
        <v>121</v>
      </c>
      <c r="BS31" s="13">
        <f t="shared" si="83"/>
        <v>122</v>
      </c>
      <c r="BT31" s="42">
        <f t="shared" si="5"/>
        <v>151</v>
      </c>
      <c r="BU31" s="32">
        <f t="shared" si="6"/>
        <v>-29</v>
      </c>
      <c r="BV31" s="33">
        <f t="shared" si="7"/>
        <v>-19.205298013245031</v>
      </c>
    </row>
    <row r="32" spans="1:74" ht="13.5" customHeight="1" thickBot="1" x14ac:dyDescent="0.25">
      <c r="A32" s="111" t="s">
        <v>67</v>
      </c>
      <c r="B32" s="15">
        <v>3</v>
      </c>
      <c r="C32" s="15">
        <v>2</v>
      </c>
      <c r="D32" s="60">
        <f t="shared" si="0"/>
        <v>-1</v>
      </c>
      <c r="E32" s="59">
        <f t="shared" si="1"/>
        <v>-33.333333333333336</v>
      </c>
      <c r="F32" s="15">
        <v>4</v>
      </c>
      <c r="G32" s="15">
        <v>2</v>
      </c>
      <c r="H32" s="60">
        <f t="shared" si="45"/>
        <v>-2</v>
      </c>
      <c r="I32" s="61">
        <f t="shared" si="82"/>
        <v>-50</v>
      </c>
      <c r="J32" s="15">
        <v>2</v>
      </c>
      <c r="K32" s="15">
        <v>1</v>
      </c>
      <c r="L32" s="60">
        <f t="shared" si="46"/>
        <v>-1</v>
      </c>
      <c r="M32" s="61">
        <f t="shared" si="47"/>
        <v>-50</v>
      </c>
      <c r="N32" s="73">
        <f t="shared" si="48"/>
        <v>9</v>
      </c>
      <c r="O32" s="74">
        <f t="shared" si="2"/>
        <v>5</v>
      </c>
      <c r="P32" s="75">
        <v>25</v>
      </c>
      <c r="Q32" s="86">
        <f t="shared" si="13"/>
        <v>-20</v>
      </c>
      <c r="R32" s="87">
        <f t="shared" si="14"/>
        <v>-80</v>
      </c>
      <c r="S32" s="15">
        <v>1</v>
      </c>
      <c r="T32" s="15">
        <v>1</v>
      </c>
      <c r="U32" s="60">
        <f t="shared" si="49"/>
        <v>0</v>
      </c>
      <c r="V32" s="61">
        <f t="shared" si="50"/>
        <v>0</v>
      </c>
      <c r="W32" s="15">
        <v>2</v>
      </c>
      <c r="X32" s="15">
        <v>2</v>
      </c>
      <c r="Y32" s="60">
        <f t="shared" si="51"/>
        <v>0</v>
      </c>
      <c r="Z32" s="61">
        <f t="shared" si="86"/>
        <v>0</v>
      </c>
      <c r="AA32" s="15">
        <v>1</v>
      </c>
      <c r="AB32" s="15">
        <v>1</v>
      </c>
      <c r="AC32" s="60">
        <f t="shared" si="52"/>
        <v>0</v>
      </c>
      <c r="AD32" s="61">
        <f t="shared" si="53"/>
        <v>0</v>
      </c>
      <c r="AE32" s="73">
        <f t="shared" si="78"/>
        <v>4</v>
      </c>
      <c r="AF32" s="74">
        <f t="shared" si="79"/>
        <v>4</v>
      </c>
      <c r="AG32" s="75">
        <v>15</v>
      </c>
      <c r="AH32" s="86">
        <f t="shared" si="68"/>
        <v>-11</v>
      </c>
      <c r="AI32" s="87">
        <f t="shared" si="69"/>
        <v>-73.333333333333343</v>
      </c>
      <c r="AJ32" s="15">
        <v>3</v>
      </c>
      <c r="AK32" s="15">
        <v>3</v>
      </c>
      <c r="AL32" s="60">
        <f t="shared" si="54"/>
        <v>0</v>
      </c>
      <c r="AM32" s="61">
        <f t="shared" si="55"/>
        <v>0</v>
      </c>
      <c r="AN32" s="15">
        <v>2</v>
      </c>
      <c r="AO32" s="15">
        <v>2</v>
      </c>
      <c r="AP32" s="60">
        <f t="shared" si="56"/>
        <v>0</v>
      </c>
      <c r="AQ32" s="61">
        <f t="shared" si="57"/>
        <v>0</v>
      </c>
      <c r="AR32" s="15">
        <v>3</v>
      </c>
      <c r="AS32" s="15">
        <v>3</v>
      </c>
      <c r="AT32" s="60">
        <f t="shared" si="58"/>
        <v>0</v>
      </c>
      <c r="AU32" s="61">
        <f t="shared" si="59"/>
        <v>0</v>
      </c>
      <c r="AV32" s="73">
        <f t="shared" si="80"/>
        <v>8</v>
      </c>
      <c r="AW32" s="74">
        <f t="shared" si="81"/>
        <v>8</v>
      </c>
      <c r="AX32" s="75">
        <v>10</v>
      </c>
      <c r="AY32" s="94">
        <f t="shared" si="70"/>
        <v>-2</v>
      </c>
      <c r="AZ32" s="95">
        <f t="shared" si="71"/>
        <v>-19.999999999999996</v>
      </c>
      <c r="BA32" s="15">
        <v>2</v>
      </c>
      <c r="BB32" s="15">
        <v>2</v>
      </c>
      <c r="BC32" s="22">
        <f t="shared" si="72"/>
        <v>0</v>
      </c>
      <c r="BD32" s="12">
        <f t="shared" si="73"/>
        <v>0</v>
      </c>
      <c r="BE32" s="15">
        <v>2</v>
      </c>
      <c r="BF32" s="15">
        <v>2</v>
      </c>
      <c r="BG32" s="32">
        <f t="shared" si="33"/>
        <v>0</v>
      </c>
      <c r="BH32" s="33">
        <f t="shared" si="34"/>
        <v>0</v>
      </c>
      <c r="BI32" s="15">
        <v>1</v>
      </c>
      <c r="BJ32" s="15">
        <v>1</v>
      </c>
      <c r="BK32" s="22">
        <f t="shared" si="60"/>
        <v>0</v>
      </c>
      <c r="BL32" s="12">
        <f t="shared" si="74"/>
        <v>0</v>
      </c>
      <c r="BM32" s="73">
        <f t="shared" si="75"/>
        <v>5</v>
      </c>
      <c r="BN32" s="74">
        <f t="shared" si="76"/>
        <v>5</v>
      </c>
      <c r="BO32" s="75">
        <v>10</v>
      </c>
      <c r="BP32" s="32">
        <f t="shared" si="3"/>
        <v>-5</v>
      </c>
      <c r="BQ32" s="33">
        <f t="shared" si="4"/>
        <v>-50</v>
      </c>
      <c r="BR32" s="37">
        <f t="shared" si="77"/>
        <v>26</v>
      </c>
      <c r="BS32" s="13">
        <f t="shared" si="83"/>
        <v>22</v>
      </c>
      <c r="BT32" s="42">
        <f t="shared" si="5"/>
        <v>60</v>
      </c>
      <c r="BU32" s="32">
        <f t="shared" si="6"/>
        <v>-38</v>
      </c>
      <c r="BV32" s="33">
        <f t="shared" si="7"/>
        <v>-63.333333333333329</v>
      </c>
    </row>
    <row r="33" spans="1:74" ht="13.5" customHeight="1" thickBot="1" x14ac:dyDescent="0.25">
      <c r="A33" s="111" t="s">
        <v>68</v>
      </c>
      <c r="B33" s="15">
        <v>9</v>
      </c>
      <c r="C33" s="15">
        <v>10</v>
      </c>
      <c r="D33" s="60">
        <f t="shared" si="0"/>
        <v>1</v>
      </c>
      <c r="E33" s="59">
        <f t="shared" si="1"/>
        <v>11.111111111111116</v>
      </c>
      <c r="F33" s="15">
        <v>16</v>
      </c>
      <c r="G33" s="15">
        <v>19</v>
      </c>
      <c r="H33" s="60">
        <f t="shared" si="45"/>
        <v>3</v>
      </c>
      <c r="I33" s="61">
        <f t="shared" si="82"/>
        <v>18.75</v>
      </c>
      <c r="J33" s="15">
        <v>17</v>
      </c>
      <c r="K33" s="15">
        <v>23</v>
      </c>
      <c r="L33" s="39">
        <f t="shared" si="46"/>
        <v>6</v>
      </c>
      <c r="M33" s="61">
        <f t="shared" si="47"/>
        <v>35.294117647058833</v>
      </c>
      <c r="N33" s="73">
        <f t="shared" si="48"/>
        <v>42</v>
      </c>
      <c r="O33" s="74">
        <f t="shared" si="2"/>
        <v>52</v>
      </c>
      <c r="P33" s="75">
        <v>60</v>
      </c>
      <c r="Q33" s="86">
        <f t="shared" si="13"/>
        <v>-8</v>
      </c>
      <c r="R33" s="87">
        <f t="shared" si="14"/>
        <v>-13.33333333333333</v>
      </c>
      <c r="S33" s="15">
        <v>24</v>
      </c>
      <c r="T33" s="15">
        <v>24</v>
      </c>
      <c r="U33" s="60">
        <f t="shared" si="49"/>
        <v>0</v>
      </c>
      <c r="V33" s="61">
        <f t="shared" si="50"/>
        <v>0</v>
      </c>
      <c r="W33" s="15">
        <v>28</v>
      </c>
      <c r="X33" s="15">
        <v>28</v>
      </c>
      <c r="Y33" s="60">
        <f t="shared" si="51"/>
        <v>0</v>
      </c>
      <c r="Z33" s="61">
        <f t="shared" si="86"/>
        <v>0</v>
      </c>
      <c r="AA33" s="15">
        <v>73</v>
      </c>
      <c r="AB33" s="15">
        <v>73</v>
      </c>
      <c r="AC33" s="60">
        <f t="shared" si="52"/>
        <v>0</v>
      </c>
      <c r="AD33" s="61">
        <f t="shared" si="53"/>
        <v>0</v>
      </c>
      <c r="AE33" s="73">
        <f t="shared" si="78"/>
        <v>125</v>
      </c>
      <c r="AF33" s="74">
        <f t="shared" si="79"/>
        <v>125</v>
      </c>
      <c r="AG33" s="75">
        <v>135</v>
      </c>
      <c r="AH33" s="86">
        <f t="shared" si="68"/>
        <v>-10</v>
      </c>
      <c r="AI33" s="87">
        <f t="shared" si="69"/>
        <v>-7.4074074074074066</v>
      </c>
      <c r="AJ33" s="15">
        <v>2</v>
      </c>
      <c r="AK33" s="15">
        <v>2</v>
      </c>
      <c r="AL33" s="60">
        <f t="shared" si="54"/>
        <v>0</v>
      </c>
      <c r="AM33" s="61">
        <f t="shared" si="55"/>
        <v>0</v>
      </c>
      <c r="AN33" s="15">
        <v>2</v>
      </c>
      <c r="AO33" s="15">
        <v>2</v>
      </c>
      <c r="AP33" s="60">
        <f t="shared" si="56"/>
        <v>0</v>
      </c>
      <c r="AQ33" s="61">
        <f t="shared" si="57"/>
        <v>0</v>
      </c>
      <c r="AR33" s="15">
        <v>22</v>
      </c>
      <c r="AS33" s="15">
        <v>22</v>
      </c>
      <c r="AT33" s="60">
        <f t="shared" si="58"/>
        <v>0</v>
      </c>
      <c r="AU33" s="61">
        <f t="shared" si="59"/>
        <v>0</v>
      </c>
      <c r="AV33" s="73">
        <f t="shared" si="80"/>
        <v>26</v>
      </c>
      <c r="AW33" s="74">
        <f t="shared" si="81"/>
        <v>26</v>
      </c>
      <c r="AX33" s="75">
        <v>30</v>
      </c>
      <c r="AY33" s="94">
        <f t="shared" si="70"/>
        <v>-4</v>
      </c>
      <c r="AZ33" s="95">
        <f t="shared" si="71"/>
        <v>-13.33333333333333</v>
      </c>
      <c r="BA33" s="117">
        <v>26</v>
      </c>
      <c r="BB33" s="117">
        <v>26</v>
      </c>
      <c r="BC33" s="22">
        <f t="shared" si="72"/>
        <v>0</v>
      </c>
      <c r="BD33" s="12">
        <f t="shared" si="73"/>
        <v>0</v>
      </c>
      <c r="BE33" s="117">
        <v>22</v>
      </c>
      <c r="BF33" s="117">
        <v>22</v>
      </c>
      <c r="BG33" s="32">
        <f t="shared" si="33"/>
        <v>0</v>
      </c>
      <c r="BH33" s="33">
        <f t="shared" si="34"/>
        <v>0</v>
      </c>
      <c r="BI33" s="15">
        <v>30</v>
      </c>
      <c r="BJ33" s="15">
        <v>30</v>
      </c>
      <c r="BK33" s="155">
        <f t="shared" si="60"/>
        <v>0</v>
      </c>
      <c r="BL33" s="12">
        <f t="shared" si="74"/>
        <v>0</v>
      </c>
      <c r="BM33" s="73">
        <f t="shared" si="75"/>
        <v>78</v>
      </c>
      <c r="BN33" s="74">
        <f t="shared" si="76"/>
        <v>78</v>
      </c>
      <c r="BO33" s="75">
        <v>90</v>
      </c>
      <c r="BP33" s="32">
        <f t="shared" si="3"/>
        <v>-12</v>
      </c>
      <c r="BQ33" s="33">
        <f t="shared" si="4"/>
        <v>-13.33333333333333</v>
      </c>
      <c r="BR33" s="37">
        <f t="shared" si="77"/>
        <v>271</v>
      </c>
      <c r="BS33" s="13">
        <f t="shared" si="83"/>
        <v>281</v>
      </c>
      <c r="BT33" s="42">
        <f t="shared" si="5"/>
        <v>315</v>
      </c>
      <c r="BU33" s="32">
        <f t="shared" si="6"/>
        <v>-34</v>
      </c>
      <c r="BV33" s="33">
        <f t="shared" si="7"/>
        <v>-10.793650793650789</v>
      </c>
    </row>
    <row r="34" spans="1:74" ht="13.5" customHeight="1" thickBot="1" x14ac:dyDescent="0.25">
      <c r="A34" s="111" t="s">
        <v>69</v>
      </c>
      <c r="B34" s="15">
        <v>11</v>
      </c>
      <c r="C34" s="15">
        <v>9</v>
      </c>
      <c r="D34" s="60">
        <f t="shared" si="0"/>
        <v>-2</v>
      </c>
      <c r="E34" s="59">
        <f t="shared" si="1"/>
        <v>-18.181818181818176</v>
      </c>
      <c r="F34" s="15">
        <v>17</v>
      </c>
      <c r="G34" s="15">
        <v>40</v>
      </c>
      <c r="H34" s="39">
        <f t="shared" si="45"/>
        <v>23</v>
      </c>
      <c r="I34" s="61">
        <f t="shared" si="82"/>
        <v>135.29411764705884</v>
      </c>
      <c r="J34" s="15">
        <v>14</v>
      </c>
      <c r="K34" s="15">
        <v>18</v>
      </c>
      <c r="L34" s="39">
        <f t="shared" si="46"/>
        <v>4</v>
      </c>
      <c r="M34" s="61">
        <f t="shared" si="47"/>
        <v>28.57142857142858</v>
      </c>
      <c r="N34" s="73">
        <f t="shared" si="48"/>
        <v>42</v>
      </c>
      <c r="O34" s="74">
        <f t="shared" si="2"/>
        <v>67</v>
      </c>
      <c r="P34" s="75">
        <v>120</v>
      </c>
      <c r="Q34" s="86">
        <f t="shared" si="13"/>
        <v>-53</v>
      </c>
      <c r="R34" s="87">
        <f t="shared" si="14"/>
        <v>-44.166666666666664</v>
      </c>
      <c r="S34" s="15">
        <v>23</v>
      </c>
      <c r="T34" s="15">
        <v>23</v>
      </c>
      <c r="U34" s="60">
        <f t="shared" si="49"/>
        <v>0</v>
      </c>
      <c r="V34" s="61">
        <f t="shared" si="50"/>
        <v>0</v>
      </c>
      <c r="W34" s="15">
        <v>15</v>
      </c>
      <c r="X34" s="15">
        <v>15</v>
      </c>
      <c r="Y34" s="60">
        <f t="shared" si="51"/>
        <v>0</v>
      </c>
      <c r="Z34" s="61">
        <f t="shared" si="86"/>
        <v>0</v>
      </c>
      <c r="AA34" s="15">
        <v>104</v>
      </c>
      <c r="AB34" s="15">
        <v>104</v>
      </c>
      <c r="AC34" s="60">
        <f t="shared" si="52"/>
        <v>0</v>
      </c>
      <c r="AD34" s="61">
        <f t="shared" si="53"/>
        <v>0</v>
      </c>
      <c r="AE34" s="73">
        <f t="shared" si="78"/>
        <v>142</v>
      </c>
      <c r="AF34" s="74">
        <f t="shared" si="79"/>
        <v>142</v>
      </c>
      <c r="AG34" s="75">
        <v>160</v>
      </c>
      <c r="AH34" s="86">
        <f t="shared" si="68"/>
        <v>-18</v>
      </c>
      <c r="AI34" s="87">
        <f t="shared" si="69"/>
        <v>-11.250000000000004</v>
      </c>
      <c r="AJ34" s="15">
        <v>6</v>
      </c>
      <c r="AK34" s="15">
        <v>6</v>
      </c>
      <c r="AL34" s="60">
        <f t="shared" si="54"/>
        <v>0</v>
      </c>
      <c r="AM34" s="61">
        <f t="shared" si="55"/>
        <v>0</v>
      </c>
      <c r="AN34" s="15">
        <v>12</v>
      </c>
      <c r="AO34" s="15">
        <v>12</v>
      </c>
      <c r="AP34" s="60">
        <f t="shared" si="56"/>
        <v>0</v>
      </c>
      <c r="AQ34" s="61">
        <f t="shared" si="57"/>
        <v>0</v>
      </c>
      <c r="AR34" s="15">
        <v>20</v>
      </c>
      <c r="AS34" s="15">
        <v>20</v>
      </c>
      <c r="AT34" s="60">
        <f t="shared" si="58"/>
        <v>0</v>
      </c>
      <c r="AU34" s="61">
        <f t="shared" si="59"/>
        <v>0</v>
      </c>
      <c r="AV34" s="73">
        <f t="shared" si="80"/>
        <v>38</v>
      </c>
      <c r="AW34" s="74">
        <f t="shared" si="81"/>
        <v>38</v>
      </c>
      <c r="AX34" s="75">
        <v>50</v>
      </c>
      <c r="AY34" s="94">
        <f t="shared" si="70"/>
        <v>-12</v>
      </c>
      <c r="AZ34" s="95">
        <f t="shared" si="71"/>
        <v>-24</v>
      </c>
      <c r="BA34" s="15">
        <v>17</v>
      </c>
      <c r="BB34" s="15">
        <v>17</v>
      </c>
      <c r="BC34" s="22">
        <f t="shared" si="72"/>
        <v>0</v>
      </c>
      <c r="BD34" s="12">
        <f t="shared" si="73"/>
        <v>0</v>
      </c>
      <c r="BE34" s="117">
        <v>14</v>
      </c>
      <c r="BF34" s="117">
        <v>14</v>
      </c>
      <c r="BG34" s="32">
        <f t="shared" si="33"/>
        <v>0</v>
      </c>
      <c r="BH34" s="33">
        <f t="shared" si="34"/>
        <v>0</v>
      </c>
      <c r="BI34" s="15">
        <v>9</v>
      </c>
      <c r="BJ34" s="15">
        <v>9</v>
      </c>
      <c r="BK34" s="22">
        <f t="shared" si="60"/>
        <v>0</v>
      </c>
      <c r="BL34" s="12">
        <f t="shared" si="74"/>
        <v>0</v>
      </c>
      <c r="BM34" s="73">
        <f t="shared" si="75"/>
        <v>40</v>
      </c>
      <c r="BN34" s="74">
        <f t="shared" si="76"/>
        <v>40</v>
      </c>
      <c r="BO34" s="75">
        <v>100</v>
      </c>
      <c r="BP34" s="32">
        <f t="shared" si="3"/>
        <v>-60</v>
      </c>
      <c r="BQ34" s="33">
        <f t="shared" si="4"/>
        <v>-60</v>
      </c>
      <c r="BR34" s="37">
        <f t="shared" si="77"/>
        <v>262</v>
      </c>
      <c r="BS34" s="13">
        <f t="shared" si="83"/>
        <v>287</v>
      </c>
      <c r="BT34" s="42">
        <f t="shared" si="5"/>
        <v>430</v>
      </c>
      <c r="BU34" s="32">
        <f t="shared" si="6"/>
        <v>-143</v>
      </c>
      <c r="BV34" s="33">
        <f t="shared" si="7"/>
        <v>-33.255813953488364</v>
      </c>
    </row>
    <row r="35" spans="1:74" ht="13.5" customHeight="1" thickBot="1" x14ac:dyDescent="0.25">
      <c r="A35" s="111" t="s">
        <v>70</v>
      </c>
      <c r="B35" s="15">
        <v>29</v>
      </c>
      <c r="C35" s="15">
        <v>35</v>
      </c>
      <c r="D35" s="39">
        <f t="shared" si="0"/>
        <v>6</v>
      </c>
      <c r="E35" s="59">
        <f t="shared" si="1"/>
        <v>20.68965517241379</v>
      </c>
      <c r="F35" s="15">
        <v>46</v>
      </c>
      <c r="G35" s="15">
        <v>82</v>
      </c>
      <c r="H35" s="39">
        <f t="shared" si="45"/>
        <v>36</v>
      </c>
      <c r="I35" s="61">
        <f t="shared" si="82"/>
        <v>78.260869565217376</v>
      </c>
      <c r="J35" s="15">
        <v>36</v>
      </c>
      <c r="K35" s="15">
        <v>50</v>
      </c>
      <c r="L35" s="39">
        <f t="shared" si="46"/>
        <v>14</v>
      </c>
      <c r="M35" s="61">
        <f t="shared" si="47"/>
        <v>38.888888888888886</v>
      </c>
      <c r="N35" s="73">
        <f t="shared" si="48"/>
        <v>111</v>
      </c>
      <c r="O35" s="74">
        <f t="shared" si="2"/>
        <v>167</v>
      </c>
      <c r="P35" s="72">
        <v>170</v>
      </c>
      <c r="Q35" s="86">
        <f t="shared" si="13"/>
        <v>-3</v>
      </c>
      <c r="R35" s="87">
        <f t="shared" si="14"/>
        <v>-1.764705882352946</v>
      </c>
      <c r="S35" s="15">
        <v>41</v>
      </c>
      <c r="T35" s="15">
        <v>41</v>
      </c>
      <c r="U35" s="60">
        <f t="shared" si="49"/>
        <v>0</v>
      </c>
      <c r="V35" s="61">
        <f t="shared" si="50"/>
        <v>0</v>
      </c>
      <c r="W35" s="15">
        <v>40</v>
      </c>
      <c r="X35" s="15">
        <v>40</v>
      </c>
      <c r="Y35" s="60">
        <f t="shared" si="51"/>
        <v>0</v>
      </c>
      <c r="Z35" s="61">
        <f t="shared" si="86"/>
        <v>0</v>
      </c>
      <c r="AA35" s="15">
        <v>131</v>
      </c>
      <c r="AB35" s="15">
        <v>131</v>
      </c>
      <c r="AC35" s="60">
        <f t="shared" si="52"/>
        <v>0</v>
      </c>
      <c r="AD35" s="61">
        <f t="shared" si="53"/>
        <v>0</v>
      </c>
      <c r="AE35" s="73">
        <f t="shared" si="78"/>
        <v>212</v>
      </c>
      <c r="AF35" s="74">
        <f t="shared" si="79"/>
        <v>212</v>
      </c>
      <c r="AG35" s="75">
        <v>212</v>
      </c>
      <c r="AH35" s="86">
        <f t="shared" si="68"/>
        <v>0</v>
      </c>
      <c r="AI35" s="87">
        <f t="shared" si="69"/>
        <v>0</v>
      </c>
      <c r="AJ35" s="15">
        <v>14</v>
      </c>
      <c r="AK35" s="15">
        <v>14</v>
      </c>
      <c r="AL35" s="60">
        <f t="shared" si="54"/>
        <v>0</v>
      </c>
      <c r="AM35" s="61">
        <f t="shared" si="55"/>
        <v>0</v>
      </c>
      <c r="AN35" s="15">
        <v>28</v>
      </c>
      <c r="AO35" s="15">
        <v>28</v>
      </c>
      <c r="AP35" s="60">
        <f t="shared" si="56"/>
        <v>0</v>
      </c>
      <c r="AQ35" s="61">
        <f t="shared" si="57"/>
        <v>0</v>
      </c>
      <c r="AR35" s="15">
        <v>57</v>
      </c>
      <c r="AS35" s="15">
        <v>57</v>
      </c>
      <c r="AT35" s="60">
        <f t="shared" si="58"/>
        <v>0</v>
      </c>
      <c r="AU35" s="61">
        <f t="shared" si="59"/>
        <v>0</v>
      </c>
      <c r="AV35" s="73">
        <f>AJ35+AN35+AR35+AV34+AV33+AV32</f>
        <v>171</v>
      </c>
      <c r="AW35" s="74">
        <f>AK35++AO35++AS35+AW34+AW33+AW32</f>
        <v>171</v>
      </c>
      <c r="AX35" s="75">
        <v>135</v>
      </c>
      <c r="AY35" s="94">
        <f t="shared" si="70"/>
        <v>36</v>
      </c>
      <c r="AZ35" s="95">
        <f t="shared" si="71"/>
        <v>26.666666666666661</v>
      </c>
      <c r="BA35" s="15">
        <v>2</v>
      </c>
      <c r="BB35" s="15">
        <v>2</v>
      </c>
      <c r="BC35" s="22">
        <f t="shared" si="72"/>
        <v>0</v>
      </c>
      <c r="BD35" s="12">
        <f t="shared" si="73"/>
        <v>0</v>
      </c>
      <c r="BE35" s="117">
        <v>91</v>
      </c>
      <c r="BF35" s="117">
        <v>91</v>
      </c>
      <c r="BG35" s="32">
        <f t="shared" si="33"/>
        <v>0</v>
      </c>
      <c r="BH35" s="33">
        <f t="shared" si="34"/>
        <v>0</v>
      </c>
      <c r="BI35" s="15">
        <v>38</v>
      </c>
      <c r="BJ35" s="15">
        <v>38</v>
      </c>
      <c r="BK35" s="22">
        <f t="shared" si="60"/>
        <v>0</v>
      </c>
      <c r="BL35" s="12">
        <f t="shared" si="74"/>
        <v>0</v>
      </c>
      <c r="BM35" s="73">
        <f t="shared" si="75"/>
        <v>131</v>
      </c>
      <c r="BN35" s="74">
        <f t="shared" si="76"/>
        <v>131</v>
      </c>
      <c r="BO35" s="75">
        <v>160</v>
      </c>
      <c r="BP35" s="32">
        <f t="shared" si="3"/>
        <v>-29</v>
      </c>
      <c r="BQ35" s="33">
        <f t="shared" si="4"/>
        <v>-18.125000000000004</v>
      </c>
      <c r="BR35" s="37">
        <f t="shared" si="77"/>
        <v>625</v>
      </c>
      <c r="BS35" s="13">
        <f t="shared" si="83"/>
        <v>681</v>
      </c>
      <c r="BT35" s="42">
        <f t="shared" si="5"/>
        <v>677</v>
      </c>
      <c r="BU35" s="32">
        <f t="shared" si="6"/>
        <v>4</v>
      </c>
      <c r="BV35" s="33">
        <f t="shared" si="7"/>
        <v>0.59084194977843119</v>
      </c>
    </row>
    <row r="36" spans="1:74" ht="13.5" customHeight="1" thickBot="1" x14ac:dyDescent="0.25">
      <c r="A36" s="111" t="s">
        <v>84</v>
      </c>
      <c r="B36" s="15">
        <v>28</v>
      </c>
      <c r="C36" s="15">
        <v>9</v>
      </c>
      <c r="D36" s="60">
        <f t="shared" si="0"/>
        <v>-19</v>
      </c>
      <c r="E36" s="59">
        <f t="shared" si="1"/>
        <v>-67.857142857142861</v>
      </c>
      <c r="F36" s="15">
        <v>20</v>
      </c>
      <c r="G36" s="15">
        <v>9</v>
      </c>
      <c r="H36" s="60">
        <f t="shared" si="45"/>
        <v>-11</v>
      </c>
      <c r="I36" s="61">
        <f t="shared" si="82"/>
        <v>-55.000000000000007</v>
      </c>
      <c r="J36" s="15">
        <v>24</v>
      </c>
      <c r="K36" s="15">
        <v>8</v>
      </c>
      <c r="L36" s="60">
        <f t="shared" si="46"/>
        <v>-16</v>
      </c>
      <c r="M36" s="61">
        <f t="shared" si="47"/>
        <v>-66.666666666666671</v>
      </c>
      <c r="N36" s="73">
        <f t="shared" si="48"/>
        <v>72</v>
      </c>
      <c r="O36" s="74">
        <f t="shared" si="2"/>
        <v>26</v>
      </c>
      <c r="P36" s="75">
        <v>150</v>
      </c>
      <c r="Q36" s="86">
        <f t="shared" si="13"/>
        <v>-124</v>
      </c>
      <c r="R36" s="87">
        <f t="shared" si="14"/>
        <v>-82.666666666666671</v>
      </c>
      <c r="S36" s="15">
        <v>17</v>
      </c>
      <c r="T36" s="15">
        <v>17</v>
      </c>
      <c r="U36" s="60">
        <f t="shared" si="49"/>
        <v>0</v>
      </c>
      <c r="V36" s="61">
        <f t="shared" si="50"/>
        <v>0</v>
      </c>
      <c r="W36" s="15">
        <v>7</v>
      </c>
      <c r="X36" s="15">
        <v>7</v>
      </c>
      <c r="Y36" s="60">
        <f t="shared" si="51"/>
        <v>0</v>
      </c>
      <c r="Z36" s="61">
        <f t="shared" si="86"/>
        <v>0</v>
      </c>
      <c r="AA36" s="15">
        <v>6</v>
      </c>
      <c r="AB36" s="15">
        <v>6</v>
      </c>
      <c r="AC36" s="60">
        <f t="shared" si="52"/>
        <v>0</v>
      </c>
      <c r="AD36" s="61">
        <f t="shared" si="53"/>
        <v>0</v>
      </c>
      <c r="AE36" s="73">
        <f t="shared" si="78"/>
        <v>30</v>
      </c>
      <c r="AF36" s="74">
        <f>T36++X36++AB36+AF37</f>
        <v>52</v>
      </c>
      <c r="AG36" s="75">
        <v>150</v>
      </c>
      <c r="AH36" s="86">
        <f t="shared" si="68"/>
        <v>-98</v>
      </c>
      <c r="AI36" s="87">
        <f t="shared" si="69"/>
        <v>-65.333333333333329</v>
      </c>
      <c r="AJ36" s="15">
        <v>2</v>
      </c>
      <c r="AK36" s="15">
        <v>2</v>
      </c>
      <c r="AL36" s="60">
        <f t="shared" si="54"/>
        <v>0</v>
      </c>
      <c r="AM36" s="61">
        <f t="shared" si="55"/>
        <v>0</v>
      </c>
      <c r="AN36" s="15">
        <v>2</v>
      </c>
      <c r="AO36" s="15">
        <v>2</v>
      </c>
      <c r="AP36" s="60">
        <f t="shared" si="56"/>
        <v>0</v>
      </c>
      <c r="AQ36" s="61">
        <f t="shared" si="57"/>
        <v>0</v>
      </c>
      <c r="AR36" s="15">
        <v>5</v>
      </c>
      <c r="AS36" s="15">
        <v>5</v>
      </c>
      <c r="AT36" s="60">
        <f t="shared" si="58"/>
        <v>0</v>
      </c>
      <c r="AU36" s="61">
        <f t="shared" si="59"/>
        <v>0</v>
      </c>
      <c r="AV36" s="73">
        <f t="shared" si="80"/>
        <v>9</v>
      </c>
      <c r="AW36" s="74">
        <f>AK36++AO36++AS36+AW37</f>
        <v>15</v>
      </c>
      <c r="AX36" s="75">
        <v>90</v>
      </c>
      <c r="AY36" s="94">
        <f t="shared" si="70"/>
        <v>-75</v>
      </c>
      <c r="AZ36" s="95">
        <f t="shared" si="71"/>
        <v>-83.333333333333343</v>
      </c>
      <c r="BA36" s="15">
        <v>11</v>
      </c>
      <c r="BB36" s="15">
        <v>11</v>
      </c>
      <c r="BC36" s="22">
        <f t="shared" si="72"/>
        <v>0</v>
      </c>
      <c r="BD36" s="12">
        <f t="shared" si="73"/>
        <v>0</v>
      </c>
      <c r="BE36" s="15">
        <v>8</v>
      </c>
      <c r="BF36" s="15">
        <v>8</v>
      </c>
      <c r="BG36" s="32">
        <f t="shared" si="33"/>
        <v>0</v>
      </c>
      <c r="BH36" s="33">
        <f t="shared" si="34"/>
        <v>0</v>
      </c>
      <c r="BI36" s="15">
        <v>11</v>
      </c>
      <c r="BJ36" s="15">
        <v>11</v>
      </c>
      <c r="BK36" s="22">
        <f t="shared" si="60"/>
        <v>0</v>
      </c>
      <c r="BL36" s="12">
        <f t="shared" si="74"/>
        <v>0</v>
      </c>
      <c r="BM36" s="73">
        <f t="shared" si="75"/>
        <v>30</v>
      </c>
      <c r="BN36" s="74">
        <f t="shared" si="76"/>
        <v>30</v>
      </c>
      <c r="BO36" s="75">
        <v>100</v>
      </c>
      <c r="BP36" s="32">
        <f t="shared" si="3"/>
        <v>-70</v>
      </c>
      <c r="BQ36" s="33">
        <f t="shared" si="4"/>
        <v>-70</v>
      </c>
      <c r="BR36" s="37">
        <f t="shared" si="77"/>
        <v>141</v>
      </c>
      <c r="BS36" s="13">
        <f t="shared" si="83"/>
        <v>123</v>
      </c>
      <c r="BT36" s="42">
        <f t="shared" si="5"/>
        <v>490</v>
      </c>
      <c r="BU36" s="32">
        <f t="shared" si="6"/>
        <v>-367</v>
      </c>
      <c r="BV36" s="33">
        <f t="shared" si="7"/>
        <v>-74.897959183673464</v>
      </c>
    </row>
    <row r="37" spans="1:74" ht="13.5" customHeight="1" thickBot="1" x14ac:dyDescent="0.25">
      <c r="A37" s="111" t="s">
        <v>71</v>
      </c>
      <c r="B37" s="15">
        <v>11</v>
      </c>
      <c r="C37" s="15">
        <v>6</v>
      </c>
      <c r="D37" s="60">
        <f t="shared" si="0"/>
        <v>-5</v>
      </c>
      <c r="E37" s="59">
        <f t="shared" si="1"/>
        <v>-45.45454545454546</v>
      </c>
      <c r="F37" s="15">
        <v>7</v>
      </c>
      <c r="G37" s="15">
        <v>8</v>
      </c>
      <c r="H37" s="60">
        <f t="shared" si="45"/>
        <v>1</v>
      </c>
      <c r="I37" s="61">
        <f t="shared" si="82"/>
        <v>14.285714285714279</v>
      </c>
      <c r="J37" s="15">
        <v>7</v>
      </c>
      <c r="K37" s="15">
        <v>6</v>
      </c>
      <c r="L37" s="60">
        <f t="shared" si="46"/>
        <v>-1</v>
      </c>
      <c r="M37" s="61">
        <f t="shared" si="47"/>
        <v>-14.28571428571429</v>
      </c>
      <c r="N37" s="73">
        <f t="shared" si="48"/>
        <v>25</v>
      </c>
      <c r="O37" s="74">
        <f t="shared" si="2"/>
        <v>20</v>
      </c>
      <c r="P37" s="75">
        <v>50</v>
      </c>
      <c r="Q37" s="86">
        <f t="shared" si="13"/>
        <v>-30</v>
      </c>
      <c r="R37" s="87">
        <f t="shared" si="14"/>
        <v>-60</v>
      </c>
      <c r="S37" s="15">
        <v>7</v>
      </c>
      <c r="T37" s="15">
        <v>7</v>
      </c>
      <c r="U37" s="60">
        <f t="shared" si="49"/>
        <v>0</v>
      </c>
      <c r="V37" s="61">
        <f t="shared" si="50"/>
        <v>0</v>
      </c>
      <c r="W37" s="15">
        <v>8</v>
      </c>
      <c r="X37" s="15">
        <v>8</v>
      </c>
      <c r="Y37" s="60">
        <f t="shared" si="51"/>
        <v>0</v>
      </c>
      <c r="Z37" s="61">
        <f t="shared" si="86"/>
        <v>0</v>
      </c>
      <c r="AA37" s="15">
        <v>7</v>
      </c>
      <c r="AB37" s="15">
        <v>7</v>
      </c>
      <c r="AC37" s="60">
        <f t="shared" si="52"/>
        <v>0</v>
      </c>
      <c r="AD37" s="61">
        <f t="shared" si="53"/>
        <v>0</v>
      </c>
      <c r="AE37" s="73">
        <f t="shared" si="78"/>
        <v>22</v>
      </c>
      <c r="AF37" s="74">
        <f t="shared" si="79"/>
        <v>22</v>
      </c>
      <c r="AG37" s="75">
        <v>50</v>
      </c>
      <c r="AH37" s="86">
        <f t="shared" si="68"/>
        <v>-28</v>
      </c>
      <c r="AI37" s="87">
        <f t="shared" si="69"/>
        <v>-56.000000000000007</v>
      </c>
      <c r="AJ37" s="15">
        <v>1</v>
      </c>
      <c r="AK37" s="15">
        <v>1</v>
      </c>
      <c r="AL37" s="60">
        <f t="shared" si="54"/>
        <v>0</v>
      </c>
      <c r="AM37" s="61">
        <f t="shared" si="55"/>
        <v>0</v>
      </c>
      <c r="AN37" s="15">
        <v>0</v>
      </c>
      <c r="AO37" s="15">
        <v>0</v>
      </c>
      <c r="AP37" s="60">
        <f t="shared" si="56"/>
        <v>0</v>
      </c>
      <c r="AQ37" s="61">
        <v>0</v>
      </c>
      <c r="AR37" s="15">
        <v>5</v>
      </c>
      <c r="AS37" s="15">
        <v>5</v>
      </c>
      <c r="AT37" s="60">
        <f t="shared" si="58"/>
        <v>0</v>
      </c>
      <c r="AU37" s="61">
        <f t="shared" si="59"/>
        <v>0</v>
      </c>
      <c r="AV37" s="73">
        <f t="shared" si="80"/>
        <v>6</v>
      </c>
      <c r="AW37" s="74">
        <f t="shared" si="81"/>
        <v>6</v>
      </c>
      <c r="AX37" s="75">
        <v>10</v>
      </c>
      <c r="AY37" s="94">
        <f t="shared" si="70"/>
        <v>-4</v>
      </c>
      <c r="AZ37" s="95">
        <f t="shared" si="71"/>
        <v>-40</v>
      </c>
      <c r="BA37" s="15">
        <v>9</v>
      </c>
      <c r="BB37" s="15">
        <v>9</v>
      </c>
      <c r="BC37" s="22">
        <f t="shared" si="72"/>
        <v>0</v>
      </c>
      <c r="BD37" s="12">
        <f t="shared" si="73"/>
        <v>0</v>
      </c>
      <c r="BE37" s="15">
        <v>7</v>
      </c>
      <c r="BF37" s="15">
        <v>7</v>
      </c>
      <c r="BG37" s="32">
        <f t="shared" si="33"/>
        <v>0</v>
      </c>
      <c r="BH37" s="33">
        <f t="shared" si="34"/>
        <v>0</v>
      </c>
      <c r="BI37" s="15">
        <v>8</v>
      </c>
      <c r="BJ37" s="15">
        <v>8</v>
      </c>
      <c r="BK37" s="155">
        <f t="shared" si="60"/>
        <v>0</v>
      </c>
      <c r="BL37" s="12">
        <f t="shared" si="74"/>
        <v>0</v>
      </c>
      <c r="BM37" s="73">
        <f t="shared" si="75"/>
        <v>24</v>
      </c>
      <c r="BN37" s="74">
        <f t="shared" si="76"/>
        <v>24</v>
      </c>
      <c r="BO37" s="75">
        <v>93</v>
      </c>
      <c r="BP37" s="32">
        <f t="shared" si="3"/>
        <v>-69</v>
      </c>
      <c r="BQ37" s="33">
        <f t="shared" si="4"/>
        <v>-74.193548387096769</v>
      </c>
      <c r="BR37" s="37">
        <f t="shared" si="77"/>
        <v>77</v>
      </c>
      <c r="BS37" s="13">
        <f t="shared" si="83"/>
        <v>72</v>
      </c>
      <c r="BT37" s="42">
        <f>P37+AG37+AX37+BO37</f>
        <v>203</v>
      </c>
      <c r="BU37" s="32">
        <f t="shared" si="6"/>
        <v>-131</v>
      </c>
      <c r="BV37" s="33">
        <f t="shared" si="7"/>
        <v>-64.532019704433495</v>
      </c>
    </row>
    <row r="38" spans="1:74" ht="13.5" customHeight="1" thickBot="1" x14ac:dyDescent="0.25">
      <c r="A38" s="111" t="s">
        <v>16</v>
      </c>
      <c r="B38" s="15">
        <v>6</v>
      </c>
      <c r="C38" s="15">
        <v>6</v>
      </c>
      <c r="D38" s="60">
        <f t="shared" si="0"/>
        <v>0</v>
      </c>
      <c r="E38" s="61">
        <f t="shared" si="1"/>
        <v>0</v>
      </c>
      <c r="F38" s="15">
        <v>7</v>
      </c>
      <c r="G38" s="15">
        <v>11</v>
      </c>
      <c r="H38" s="39">
        <f t="shared" si="45"/>
        <v>4</v>
      </c>
      <c r="I38" s="61">
        <f t="shared" si="82"/>
        <v>57.142857142857139</v>
      </c>
      <c r="J38" s="15">
        <v>14</v>
      </c>
      <c r="K38" s="15">
        <v>12</v>
      </c>
      <c r="L38" s="60">
        <f t="shared" si="46"/>
        <v>-2</v>
      </c>
      <c r="M38" s="61">
        <f t="shared" si="47"/>
        <v>-14.28571428571429</v>
      </c>
      <c r="N38" s="73">
        <f t="shared" si="48"/>
        <v>27</v>
      </c>
      <c r="O38" s="74">
        <f t="shared" si="2"/>
        <v>29</v>
      </c>
      <c r="P38" s="72">
        <v>30</v>
      </c>
      <c r="Q38" s="86">
        <f t="shared" si="13"/>
        <v>-1</v>
      </c>
      <c r="R38" s="87">
        <f t="shared" si="14"/>
        <v>-3.3333333333333326</v>
      </c>
      <c r="S38" s="15">
        <v>10</v>
      </c>
      <c r="T38" s="15">
        <v>10</v>
      </c>
      <c r="U38" s="60">
        <f t="shared" si="49"/>
        <v>0</v>
      </c>
      <c r="V38" s="61">
        <f t="shared" si="50"/>
        <v>0</v>
      </c>
      <c r="W38" s="15">
        <v>18</v>
      </c>
      <c r="X38" s="15">
        <v>18</v>
      </c>
      <c r="Y38" s="60">
        <f t="shared" si="51"/>
        <v>0</v>
      </c>
      <c r="Z38" s="61">
        <f t="shared" si="86"/>
        <v>0</v>
      </c>
      <c r="AA38" s="15">
        <v>10</v>
      </c>
      <c r="AB38" s="15">
        <v>10</v>
      </c>
      <c r="AC38" s="60">
        <f t="shared" si="52"/>
        <v>0</v>
      </c>
      <c r="AD38" s="61">
        <f t="shared" si="53"/>
        <v>0</v>
      </c>
      <c r="AE38" s="73">
        <f t="shared" si="78"/>
        <v>38</v>
      </c>
      <c r="AF38" s="74">
        <f t="shared" si="79"/>
        <v>38</v>
      </c>
      <c r="AG38" s="75">
        <v>40</v>
      </c>
      <c r="AH38" s="86">
        <f t="shared" si="68"/>
        <v>-2</v>
      </c>
      <c r="AI38" s="87">
        <f t="shared" si="69"/>
        <v>-5.0000000000000044</v>
      </c>
      <c r="AJ38" s="15">
        <v>5</v>
      </c>
      <c r="AK38" s="15">
        <v>5</v>
      </c>
      <c r="AL38" s="60">
        <f t="shared" si="54"/>
        <v>0</v>
      </c>
      <c r="AM38" s="61">
        <f t="shared" si="55"/>
        <v>0</v>
      </c>
      <c r="AN38" s="15">
        <v>3</v>
      </c>
      <c r="AO38" s="15">
        <v>3</v>
      </c>
      <c r="AP38" s="60">
        <f t="shared" si="56"/>
        <v>0</v>
      </c>
      <c r="AQ38" s="61">
        <f t="shared" si="57"/>
        <v>0</v>
      </c>
      <c r="AR38" s="15">
        <v>8</v>
      </c>
      <c r="AS38" s="15">
        <v>8</v>
      </c>
      <c r="AT38" s="60">
        <f t="shared" si="58"/>
        <v>0</v>
      </c>
      <c r="AU38" s="61">
        <f t="shared" si="59"/>
        <v>0</v>
      </c>
      <c r="AV38" s="73">
        <f t="shared" si="80"/>
        <v>16</v>
      </c>
      <c r="AW38" s="74">
        <f t="shared" si="81"/>
        <v>16</v>
      </c>
      <c r="AX38" s="75">
        <v>17</v>
      </c>
      <c r="AY38" s="94">
        <f t="shared" si="70"/>
        <v>-1</v>
      </c>
      <c r="AZ38" s="95">
        <f t="shared" si="71"/>
        <v>-5.8823529411764719</v>
      </c>
      <c r="BA38" s="15">
        <v>9</v>
      </c>
      <c r="BB38" s="15">
        <v>9</v>
      </c>
      <c r="BC38" s="22">
        <f t="shared" si="72"/>
        <v>0</v>
      </c>
      <c r="BD38" s="12">
        <f t="shared" si="73"/>
        <v>0</v>
      </c>
      <c r="BE38" s="15">
        <v>7</v>
      </c>
      <c r="BF38" s="15">
        <v>7</v>
      </c>
      <c r="BG38" s="32">
        <f t="shared" si="33"/>
        <v>0</v>
      </c>
      <c r="BH38" s="33">
        <f t="shared" si="34"/>
        <v>0</v>
      </c>
      <c r="BI38" s="15">
        <v>8</v>
      </c>
      <c r="BJ38" s="15">
        <v>8</v>
      </c>
      <c r="BK38" s="22">
        <f t="shared" si="60"/>
        <v>0</v>
      </c>
      <c r="BL38" s="12">
        <f t="shared" si="74"/>
        <v>0</v>
      </c>
      <c r="BM38" s="73">
        <f t="shared" si="75"/>
        <v>24</v>
      </c>
      <c r="BN38" s="74">
        <f t="shared" si="76"/>
        <v>24</v>
      </c>
      <c r="BO38" s="75">
        <v>27</v>
      </c>
      <c r="BP38" s="32">
        <f t="shared" si="3"/>
        <v>-3</v>
      </c>
      <c r="BQ38" s="33">
        <f t="shared" si="4"/>
        <v>-11.111111111111116</v>
      </c>
      <c r="BR38" s="37">
        <f t="shared" si="77"/>
        <v>105</v>
      </c>
      <c r="BS38" s="13">
        <f t="shared" si="83"/>
        <v>107</v>
      </c>
      <c r="BT38" s="42">
        <f t="shared" si="5"/>
        <v>114</v>
      </c>
      <c r="BU38" s="32">
        <f t="shared" si="6"/>
        <v>-7</v>
      </c>
      <c r="BV38" s="33">
        <f t="shared" si="7"/>
        <v>-6.1403508771929793</v>
      </c>
    </row>
    <row r="39" spans="1:74" ht="13.5" customHeight="1" thickBot="1" x14ac:dyDescent="0.25">
      <c r="A39" s="113" t="s">
        <v>136</v>
      </c>
      <c r="B39" s="16">
        <v>36</v>
      </c>
      <c r="C39" s="16">
        <v>40</v>
      </c>
      <c r="D39" s="62">
        <f t="shared" si="0"/>
        <v>4</v>
      </c>
      <c r="E39" s="63">
        <f t="shared" si="1"/>
        <v>11.111111111111116</v>
      </c>
      <c r="F39" s="16">
        <v>31</v>
      </c>
      <c r="G39" s="16">
        <v>50</v>
      </c>
      <c r="H39" s="160">
        <f t="shared" si="45"/>
        <v>19</v>
      </c>
      <c r="I39" s="63">
        <f t="shared" si="82"/>
        <v>61.290322580645153</v>
      </c>
      <c r="J39" s="16">
        <v>41</v>
      </c>
      <c r="K39" s="16">
        <v>12</v>
      </c>
      <c r="L39" s="62">
        <f t="shared" si="46"/>
        <v>-29</v>
      </c>
      <c r="M39" s="63">
        <f t="shared" si="47"/>
        <v>-70.731707317073173</v>
      </c>
      <c r="N39" s="73">
        <f t="shared" si="48"/>
        <v>108</v>
      </c>
      <c r="O39" s="74">
        <f t="shared" si="2"/>
        <v>102</v>
      </c>
      <c r="P39" s="75">
        <v>250</v>
      </c>
      <c r="Q39" s="86">
        <f t="shared" si="13"/>
        <v>-148</v>
      </c>
      <c r="R39" s="87">
        <f t="shared" si="14"/>
        <v>-59.20000000000001</v>
      </c>
      <c r="S39" s="16">
        <v>34</v>
      </c>
      <c r="T39" s="16">
        <v>34</v>
      </c>
      <c r="U39" s="62">
        <f t="shared" si="49"/>
        <v>0</v>
      </c>
      <c r="V39" s="63">
        <f t="shared" si="50"/>
        <v>0</v>
      </c>
      <c r="W39" s="16">
        <v>50</v>
      </c>
      <c r="X39" s="16">
        <v>50</v>
      </c>
      <c r="Y39" s="62">
        <f t="shared" si="51"/>
        <v>0</v>
      </c>
      <c r="Z39" s="63">
        <f t="shared" si="86"/>
        <v>0</v>
      </c>
      <c r="AA39" s="16">
        <v>24</v>
      </c>
      <c r="AB39" s="16">
        <v>24</v>
      </c>
      <c r="AC39" s="62">
        <f t="shared" si="52"/>
        <v>0</v>
      </c>
      <c r="AD39" s="63">
        <f t="shared" si="53"/>
        <v>0</v>
      </c>
      <c r="AE39" s="73">
        <f t="shared" si="78"/>
        <v>108</v>
      </c>
      <c r="AF39" s="74">
        <f t="shared" si="79"/>
        <v>108</v>
      </c>
      <c r="AG39" s="78">
        <v>150</v>
      </c>
      <c r="AH39" s="86">
        <f t="shared" si="68"/>
        <v>-42</v>
      </c>
      <c r="AI39" s="87">
        <f t="shared" si="69"/>
        <v>-28.000000000000004</v>
      </c>
      <c r="AJ39" s="16">
        <v>18</v>
      </c>
      <c r="AK39" s="16">
        <v>18</v>
      </c>
      <c r="AL39" s="62">
        <f t="shared" si="54"/>
        <v>0</v>
      </c>
      <c r="AM39" s="63">
        <f t="shared" si="55"/>
        <v>0</v>
      </c>
      <c r="AN39" s="16">
        <v>15</v>
      </c>
      <c r="AO39" s="16">
        <v>15</v>
      </c>
      <c r="AP39" s="62">
        <f t="shared" si="56"/>
        <v>0</v>
      </c>
      <c r="AQ39" s="63">
        <f t="shared" si="57"/>
        <v>0</v>
      </c>
      <c r="AR39" s="16">
        <v>39</v>
      </c>
      <c r="AS39" s="16">
        <v>39</v>
      </c>
      <c r="AT39" s="62">
        <f t="shared" si="58"/>
        <v>0</v>
      </c>
      <c r="AU39" s="63">
        <f t="shared" si="59"/>
        <v>0</v>
      </c>
      <c r="AV39" s="73">
        <f t="shared" si="80"/>
        <v>72</v>
      </c>
      <c r="AW39" s="74">
        <f t="shared" si="81"/>
        <v>72</v>
      </c>
      <c r="AX39" s="78">
        <v>250</v>
      </c>
      <c r="AY39" s="94">
        <f t="shared" si="70"/>
        <v>-178</v>
      </c>
      <c r="AZ39" s="95">
        <f t="shared" si="71"/>
        <v>-71.2</v>
      </c>
      <c r="BA39" s="16">
        <v>44</v>
      </c>
      <c r="BB39" s="16">
        <v>44</v>
      </c>
      <c r="BC39" s="23">
        <f t="shared" si="72"/>
        <v>0</v>
      </c>
      <c r="BD39" s="24">
        <f t="shared" si="73"/>
        <v>0</v>
      </c>
      <c r="BE39" s="16">
        <v>38</v>
      </c>
      <c r="BF39" s="16">
        <v>38</v>
      </c>
      <c r="BG39" s="23">
        <f t="shared" ref="BG39:BG47" si="87">SUM(BF39-BE39)</f>
        <v>0</v>
      </c>
      <c r="BH39" s="24">
        <f t="shared" ref="BH39:BH56" si="88">(BF39/BE39-1)*100</f>
        <v>0</v>
      </c>
      <c r="BI39" s="16">
        <v>58</v>
      </c>
      <c r="BJ39" s="16">
        <v>58</v>
      </c>
      <c r="BK39" s="154">
        <f t="shared" si="60"/>
        <v>0</v>
      </c>
      <c r="BL39" s="24">
        <f t="shared" si="74"/>
        <v>0</v>
      </c>
      <c r="BM39" s="73">
        <f t="shared" si="75"/>
        <v>140</v>
      </c>
      <c r="BN39" s="74">
        <f t="shared" si="76"/>
        <v>140</v>
      </c>
      <c r="BO39" s="78">
        <v>142</v>
      </c>
      <c r="BP39" s="32">
        <f t="shared" si="3"/>
        <v>-2</v>
      </c>
      <c r="BQ39" s="33">
        <f t="shared" si="4"/>
        <v>-1.4084507042253502</v>
      </c>
      <c r="BR39" s="37">
        <f t="shared" si="77"/>
        <v>428</v>
      </c>
      <c r="BS39" s="13">
        <f t="shared" si="83"/>
        <v>422</v>
      </c>
      <c r="BT39" s="42">
        <f t="shared" si="5"/>
        <v>792</v>
      </c>
      <c r="BU39" s="32">
        <f t="shared" si="6"/>
        <v>-370</v>
      </c>
      <c r="BV39" s="33">
        <f t="shared" si="7"/>
        <v>-46.717171717171709</v>
      </c>
    </row>
    <row r="40" spans="1:74" ht="24" customHeight="1" thickBot="1" x14ac:dyDescent="0.25">
      <c r="A40" s="114" t="s">
        <v>25</v>
      </c>
      <c r="B40" s="8">
        <f>SUM(B6:B39)</f>
        <v>1034</v>
      </c>
      <c r="C40" s="8">
        <f>SUM(C6:C39)</f>
        <v>972</v>
      </c>
      <c r="D40" s="158">
        <f t="shared" ref="D40:D65" si="89">SUM(C40-B40)</f>
        <v>-62</v>
      </c>
      <c r="E40" s="9">
        <f t="shared" ref="E40:E47" si="90">(C40/B40-1)*100</f>
        <v>-5.9961315280464227</v>
      </c>
      <c r="F40" s="8">
        <f>SUM(F6:F39)</f>
        <v>1363</v>
      </c>
      <c r="G40" s="8">
        <f>SUM(G6:G39)</f>
        <v>1472</v>
      </c>
      <c r="H40" s="159">
        <f t="shared" si="45"/>
        <v>109</v>
      </c>
      <c r="I40" s="9">
        <f t="shared" si="82"/>
        <v>7.9970652971386613</v>
      </c>
      <c r="J40" s="8">
        <f>SUM(J6:J39)</f>
        <v>1296</v>
      </c>
      <c r="K40" s="8">
        <f>SUM(K6:K39)</f>
        <v>1315</v>
      </c>
      <c r="L40" s="8">
        <f t="shared" si="46"/>
        <v>19</v>
      </c>
      <c r="M40" s="9">
        <f t="shared" si="47"/>
        <v>1.4660493827160392</v>
      </c>
      <c r="N40" s="79">
        <f>SUM(N6:N39)</f>
        <v>3693</v>
      </c>
      <c r="O40" s="79">
        <f>SUM(O6:O39)</f>
        <v>3807</v>
      </c>
      <c r="P40" s="72">
        <f>SUM(P6:P39)</f>
        <v>7630</v>
      </c>
      <c r="Q40" s="86">
        <f t="shared" si="13"/>
        <v>-3823</v>
      </c>
      <c r="R40" s="87">
        <f t="shared" si="14"/>
        <v>-50.104849279161215</v>
      </c>
      <c r="S40" s="8">
        <f t="shared" ref="S40" si="91">SUM(S6:S39)</f>
        <v>1270</v>
      </c>
      <c r="T40" s="8">
        <f>SUM(T6:T39)</f>
        <v>1270</v>
      </c>
      <c r="U40" s="8">
        <f t="shared" si="49"/>
        <v>0</v>
      </c>
      <c r="V40" s="9">
        <f t="shared" si="50"/>
        <v>0</v>
      </c>
      <c r="W40" s="8">
        <f>SUM(W6:W39)</f>
        <v>1334</v>
      </c>
      <c r="X40" s="8">
        <f>SUM(X6:X39)</f>
        <v>1334</v>
      </c>
      <c r="Y40" s="8">
        <f t="shared" si="51"/>
        <v>0</v>
      </c>
      <c r="Z40" s="9">
        <f t="shared" si="86"/>
        <v>0</v>
      </c>
      <c r="AA40" s="8">
        <f>SUM(AA6:AA39)</f>
        <v>1755</v>
      </c>
      <c r="AB40" s="8">
        <f>SUM(AB6:AB39)</f>
        <v>1755</v>
      </c>
      <c r="AC40" s="8">
        <f t="shared" si="52"/>
        <v>0</v>
      </c>
      <c r="AD40" s="9">
        <f t="shared" si="53"/>
        <v>0</v>
      </c>
      <c r="AE40" s="79">
        <f>SUM(AE6:AE39)</f>
        <v>4611</v>
      </c>
      <c r="AF40" s="79">
        <f>SUM(AF6:AF39)</f>
        <v>4633</v>
      </c>
      <c r="AG40" s="79">
        <f>SUM(AG6:AG39)</f>
        <v>10176</v>
      </c>
      <c r="AH40" s="88">
        <f>SUM(AF40-AG40)</f>
        <v>-5543</v>
      </c>
      <c r="AI40" s="89">
        <f>(AF40/AG40-1)*100</f>
        <v>-54.471305031446548</v>
      </c>
      <c r="AJ40" s="8">
        <f>SUM(AJ6:AJ39)</f>
        <v>519</v>
      </c>
      <c r="AK40" s="8">
        <f>SUM(AK6:AK39)</f>
        <v>519</v>
      </c>
      <c r="AL40" s="8">
        <f t="shared" si="54"/>
        <v>0</v>
      </c>
      <c r="AM40" s="9">
        <f t="shared" si="55"/>
        <v>0</v>
      </c>
      <c r="AN40" s="8">
        <f>SUM(AN6:AN39)</f>
        <v>576</v>
      </c>
      <c r="AO40" s="8">
        <f>SUM(AO6:AO39)</f>
        <v>576</v>
      </c>
      <c r="AP40" s="8">
        <f t="shared" si="56"/>
        <v>0</v>
      </c>
      <c r="AQ40" s="9">
        <f t="shared" si="57"/>
        <v>0</v>
      </c>
      <c r="AR40" s="8">
        <f>SUM(AR6:AR39)</f>
        <v>1128</v>
      </c>
      <c r="AS40" s="8">
        <f>SUM(AS6:AS39)</f>
        <v>1128</v>
      </c>
      <c r="AT40" s="8">
        <f t="shared" si="58"/>
        <v>0</v>
      </c>
      <c r="AU40" s="9">
        <f t="shared" si="59"/>
        <v>0</v>
      </c>
      <c r="AV40" s="79">
        <f>SUM(AV6:AV39)</f>
        <v>2611</v>
      </c>
      <c r="AW40" s="79">
        <f>SUM(AW6:AW39)</f>
        <v>2617</v>
      </c>
      <c r="AX40" s="79">
        <f>SUM(AX6:AX39)</f>
        <v>4632</v>
      </c>
      <c r="AY40" s="96">
        <f>SUM(AW40-AX40)</f>
        <v>-2015</v>
      </c>
      <c r="AZ40" s="97">
        <f>(AW40/AX40-1)*100</f>
        <v>-43.501727115716747</v>
      </c>
      <c r="BA40" s="8">
        <f>SUM(BA6:BA39)</f>
        <v>1435</v>
      </c>
      <c r="BB40" s="8">
        <f>SUM(BB6:BB39)</f>
        <v>1435</v>
      </c>
      <c r="BC40" s="8">
        <f t="shared" si="72"/>
        <v>0</v>
      </c>
      <c r="BD40" s="9">
        <f t="shared" si="73"/>
        <v>0</v>
      </c>
      <c r="BE40" s="8">
        <f>SUM(BE6:BE39)</f>
        <v>1273</v>
      </c>
      <c r="BF40" s="8">
        <f>SUM(BF6:BF39)</f>
        <v>1273</v>
      </c>
      <c r="BG40" s="8">
        <f t="shared" si="87"/>
        <v>0</v>
      </c>
      <c r="BH40" s="9">
        <f t="shared" si="88"/>
        <v>0</v>
      </c>
      <c r="BI40" s="8">
        <f t="shared" ref="BI40" si="92">SUM(BI6:BI39)</f>
        <v>1344</v>
      </c>
      <c r="BJ40" s="8">
        <f>SUM(BJ6:BJ39)</f>
        <v>1344</v>
      </c>
      <c r="BK40" s="8">
        <f t="shared" si="60"/>
        <v>0</v>
      </c>
      <c r="BL40" s="9">
        <f t="shared" si="74"/>
        <v>0</v>
      </c>
      <c r="BM40" s="79">
        <f>SUM(BM6:BM39)</f>
        <v>4052</v>
      </c>
      <c r="BN40" s="79">
        <f>SUM(BN6:BN39)</f>
        <v>4052</v>
      </c>
      <c r="BO40" s="79">
        <f>SUM(BO6:BO39)</f>
        <v>7464</v>
      </c>
      <c r="BP40" s="8">
        <f t="shared" si="3"/>
        <v>-3412</v>
      </c>
      <c r="BQ40" s="9">
        <f t="shared" si="4"/>
        <v>-45.712754555198288</v>
      </c>
      <c r="BR40" s="8">
        <f>SUM(BR6:BR39)</f>
        <v>15129</v>
      </c>
      <c r="BS40" s="8">
        <f>SUM(BS6:BS39)</f>
        <v>15109</v>
      </c>
      <c r="BT40" s="120">
        <f t="shared" si="5"/>
        <v>29902</v>
      </c>
      <c r="BU40" s="8">
        <f t="shared" si="6"/>
        <v>-14793</v>
      </c>
      <c r="BV40" s="33">
        <f t="shared" si="7"/>
        <v>-49.471607250351148</v>
      </c>
    </row>
    <row r="41" spans="1:74" ht="13.5" customHeight="1" thickBot="1" x14ac:dyDescent="0.25">
      <c r="A41" s="110" t="s">
        <v>88</v>
      </c>
      <c r="B41" s="17">
        <v>223</v>
      </c>
      <c r="C41" s="17">
        <v>182</v>
      </c>
      <c r="D41" s="64">
        <f t="shared" si="89"/>
        <v>-41</v>
      </c>
      <c r="E41" s="65">
        <f t="shared" si="90"/>
        <v>-18.385650224215244</v>
      </c>
      <c r="F41" s="17">
        <v>239</v>
      </c>
      <c r="G41" s="17">
        <v>238</v>
      </c>
      <c r="H41" s="64">
        <f t="shared" si="45"/>
        <v>-1</v>
      </c>
      <c r="I41" s="65">
        <f t="shared" si="82"/>
        <v>-0.41841004184099972</v>
      </c>
      <c r="J41" s="17">
        <v>214</v>
      </c>
      <c r="K41" s="17">
        <v>215</v>
      </c>
      <c r="L41" s="64">
        <f t="shared" si="46"/>
        <v>1</v>
      </c>
      <c r="M41" s="65">
        <f t="shared" si="47"/>
        <v>0.46728971962617383</v>
      </c>
      <c r="N41" s="73">
        <f t="shared" ref="N41:N63" si="93">B41+F41+J41</f>
        <v>676</v>
      </c>
      <c r="O41" s="74">
        <f t="shared" ref="O41:O63" si="94">C41++G41++K41</f>
        <v>635</v>
      </c>
      <c r="P41" s="75">
        <v>960</v>
      </c>
      <c r="Q41" s="86">
        <f t="shared" si="13"/>
        <v>-325</v>
      </c>
      <c r="R41" s="87">
        <f t="shared" si="14"/>
        <v>-33.854166666666664</v>
      </c>
      <c r="S41" s="17">
        <v>275</v>
      </c>
      <c r="T41" s="17">
        <v>275</v>
      </c>
      <c r="U41" s="64">
        <f t="shared" si="49"/>
        <v>0</v>
      </c>
      <c r="V41" s="65">
        <f t="shared" si="50"/>
        <v>0</v>
      </c>
      <c r="W41" s="17">
        <v>226</v>
      </c>
      <c r="X41" s="17">
        <v>226</v>
      </c>
      <c r="Y41" s="64">
        <f t="shared" si="51"/>
        <v>0</v>
      </c>
      <c r="Z41" s="65">
        <f t="shared" si="86"/>
        <v>0</v>
      </c>
      <c r="AA41" s="17">
        <v>304</v>
      </c>
      <c r="AB41" s="17">
        <v>304</v>
      </c>
      <c r="AC41" s="64">
        <f t="shared" si="52"/>
        <v>0</v>
      </c>
      <c r="AD41" s="65">
        <f t="shared" si="53"/>
        <v>0</v>
      </c>
      <c r="AE41" s="73">
        <f t="shared" si="78"/>
        <v>805</v>
      </c>
      <c r="AF41" s="74">
        <f t="shared" si="79"/>
        <v>805</v>
      </c>
      <c r="AG41" s="72">
        <v>950</v>
      </c>
      <c r="AH41" s="86">
        <f>SUM(AF41-AG41)</f>
        <v>-145</v>
      </c>
      <c r="AI41" s="87">
        <f>(AF41/AG41-1)*100</f>
        <v>-15.263157894736846</v>
      </c>
      <c r="AJ41" s="17">
        <v>255</v>
      </c>
      <c r="AK41" s="17">
        <v>255</v>
      </c>
      <c r="AL41" s="64">
        <f t="shared" si="54"/>
        <v>0</v>
      </c>
      <c r="AM41" s="65">
        <f t="shared" si="55"/>
        <v>0</v>
      </c>
      <c r="AN41" s="17">
        <v>255</v>
      </c>
      <c r="AO41" s="17">
        <v>255</v>
      </c>
      <c r="AP41" s="64">
        <f t="shared" si="56"/>
        <v>0</v>
      </c>
      <c r="AQ41" s="65">
        <f t="shared" si="57"/>
        <v>0</v>
      </c>
      <c r="AR41" s="17">
        <v>255</v>
      </c>
      <c r="AS41" s="17">
        <v>255</v>
      </c>
      <c r="AT41" s="64">
        <f t="shared" si="58"/>
        <v>0</v>
      </c>
      <c r="AU41" s="65">
        <f t="shared" si="59"/>
        <v>0</v>
      </c>
      <c r="AV41" s="73">
        <f t="shared" si="80"/>
        <v>765</v>
      </c>
      <c r="AW41" s="74">
        <f t="shared" si="81"/>
        <v>765</v>
      </c>
      <c r="AX41" s="72">
        <v>850</v>
      </c>
      <c r="AY41" s="94">
        <f>SUM(AW41-AX41)</f>
        <v>-85</v>
      </c>
      <c r="AZ41" s="95">
        <f>(AW41/AX41-1)*100</f>
        <v>-9.9999999999999982</v>
      </c>
      <c r="BA41" s="17">
        <v>225</v>
      </c>
      <c r="BB41" s="17">
        <v>225</v>
      </c>
      <c r="BC41" s="32">
        <f t="shared" si="72"/>
        <v>0</v>
      </c>
      <c r="BD41" s="33">
        <f t="shared" si="73"/>
        <v>0</v>
      </c>
      <c r="BE41" s="17">
        <v>232</v>
      </c>
      <c r="BF41" s="17">
        <v>232</v>
      </c>
      <c r="BG41" s="32">
        <f t="shared" si="87"/>
        <v>0</v>
      </c>
      <c r="BH41" s="33">
        <f t="shared" si="88"/>
        <v>0</v>
      </c>
      <c r="BI41" s="17">
        <v>177</v>
      </c>
      <c r="BJ41" s="17">
        <v>177</v>
      </c>
      <c r="BK41" s="32">
        <f t="shared" si="60"/>
        <v>0</v>
      </c>
      <c r="BL41" s="33">
        <f t="shared" si="74"/>
        <v>0</v>
      </c>
      <c r="BM41" s="73">
        <f t="shared" si="75"/>
        <v>634</v>
      </c>
      <c r="BN41" s="74">
        <f t="shared" si="76"/>
        <v>634</v>
      </c>
      <c r="BO41" s="72">
        <v>903</v>
      </c>
      <c r="BP41" s="32">
        <f t="shared" si="3"/>
        <v>-269</v>
      </c>
      <c r="BQ41" s="33">
        <f t="shared" si="4"/>
        <v>-29.789590254706532</v>
      </c>
      <c r="BR41" s="37">
        <f t="shared" si="77"/>
        <v>2880</v>
      </c>
      <c r="BS41" s="13">
        <f t="shared" si="83"/>
        <v>2839</v>
      </c>
      <c r="BT41" s="42">
        <f t="shared" si="5"/>
        <v>3663</v>
      </c>
      <c r="BU41" s="32">
        <f t="shared" si="6"/>
        <v>-824</v>
      </c>
      <c r="BV41" s="33">
        <f t="shared" si="7"/>
        <v>-22.4952224952225</v>
      </c>
    </row>
    <row r="42" spans="1:74" ht="13.5" customHeight="1" thickBot="1" x14ac:dyDescent="0.25">
      <c r="A42" s="111" t="s">
        <v>89</v>
      </c>
      <c r="B42" s="15">
        <v>151</v>
      </c>
      <c r="C42" s="15">
        <v>170</v>
      </c>
      <c r="D42" s="60">
        <f t="shared" si="89"/>
        <v>19</v>
      </c>
      <c r="E42" s="61">
        <f t="shared" si="90"/>
        <v>12.58278145695364</v>
      </c>
      <c r="F42" s="15">
        <v>165</v>
      </c>
      <c r="G42" s="15">
        <v>149</v>
      </c>
      <c r="H42" s="60">
        <f t="shared" si="45"/>
        <v>-16</v>
      </c>
      <c r="I42" s="61">
        <f t="shared" si="82"/>
        <v>-9.6969696969696919</v>
      </c>
      <c r="J42" s="15">
        <v>136</v>
      </c>
      <c r="K42" s="15">
        <v>108</v>
      </c>
      <c r="L42" s="60">
        <f t="shared" si="46"/>
        <v>-28</v>
      </c>
      <c r="M42" s="61">
        <f t="shared" si="47"/>
        <v>-20.588235294117652</v>
      </c>
      <c r="N42" s="73">
        <f t="shared" si="93"/>
        <v>452</v>
      </c>
      <c r="O42" s="74">
        <f t="shared" si="94"/>
        <v>427</v>
      </c>
      <c r="P42" s="72">
        <v>440</v>
      </c>
      <c r="Q42" s="86">
        <f t="shared" si="13"/>
        <v>-13</v>
      </c>
      <c r="R42" s="87">
        <f t="shared" si="14"/>
        <v>-2.9545454545454541</v>
      </c>
      <c r="S42" s="15">
        <v>151</v>
      </c>
      <c r="T42" s="15">
        <v>151</v>
      </c>
      <c r="U42" s="60">
        <f t="shared" si="49"/>
        <v>0</v>
      </c>
      <c r="V42" s="61">
        <f t="shared" si="50"/>
        <v>0</v>
      </c>
      <c r="W42" s="15">
        <v>145</v>
      </c>
      <c r="X42" s="15">
        <v>145</v>
      </c>
      <c r="Y42" s="60">
        <f t="shared" si="51"/>
        <v>0</v>
      </c>
      <c r="Z42" s="65">
        <f t="shared" si="86"/>
        <v>0</v>
      </c>
      <c r="AA42" s="15">
        <v>137</v>
      </c>
      <c r="AB42" s="15">
        <v>137</v>
      </c>
      <c r="AC42" s="60">
        <f t="shared" si="52"/>
        <v>0</v>
      </c>
      <c r="AD42" s="61">
        <f t="shared" ref="AD42:AD47" si="95">(AB42/AA42-1)*100</f>
        <v>0</v>
      </c>
      <c r="AE42" s="73">
        <f t="shared" si="78"/>
        <v>433</v>
      </c>
      <c r="AF42" s="74">
        <f t="shared" si="79"/>
        <v>433</v>
      </c>
      <c r="AG42" s="75">
        <v>450</v>
      </c>
      <c r="AH42" s="86">
        <f t="shared" ref="AH42:AH57" si="96">SUM(AF42-AG42)</f>
        <v>-17</v>
      </c>
      <c r="AI42" s="87">
        <f t="shared" ref="AI42:AI57" si="97">(AF42/AG42-1)*100</f>
        <v>-3.7777777777777799</v>
      </c>
      <c r="AJ42" s="15">
        <v>199</v>
      </c>
      <c r="AK42" s="15">
        <v>199</v>
      </c>
      <c r="AL42" s="60">
        <f t="shared" si="54"/>
        <v>0</v>
      </c>
      <c r="AM42" s="65">
        <f t="shared" si="55"/>
        <v>0</v>
      </c>
      <c r="AN42" s="15">
        <v>199</v>
      </c>
      <c r="AO42" s="15">
        <v>199</v>
      </c>
      <c r="AP42" s="60">
        <f t="shared" si="56"/>
        <v>0</v>
      </c>
      <c r="AQ42" s="61">
        <f t="shared" ref="AQ42:AQ47" si="98">(AO42/AN42-1)*100</f>
        <v>0</v>
      </c>
      <c r="AR42" s="15">
        <v>199</v>
      </c>
      <c r="AS42" s="15">
        <v>199</v>
      </c>
      <c r="AT42" s="60">
        <f t="shared" si="58"/>
        <v>0</v>
      </c>
      <c r="AU42" s="65">
        <f t="shared" si="59"/>
        <v>0</v>
      </c>
      <c r="AV42" s="73">
        <f t="shared" si="80"/>
        <v>597</v>
      </c>
      <c r="AW42" s="74">
        <f t="shared" si="81"/>
        <v>597</v>
      </c>
      <c r="AX42" s="75">
        <v>390</v>
      </c>
      <c r="AY42" s="94">
        <f t="shared" ref="AY42:AY57" si="99">SUM(AW42-AX42)</f>
        <v>207</v>
      </c>
      <c r="AZ42" s="95">
        <f t="shared" ref="AZ42:AZ57" si="100">(AW42/AX42-1)*100</f>
        <v>53.076923076923066</v>
      </c>
      <c r="BA42" s="15">
        <v>150</v>
      </c>
      <c r="BB42" s="15">
        <v>150</v>
      </c>
      <c r="BC42" s="22">
        <f t="shared" si="72"/>
        <v>0</v>
      </c>
      <c r="BD42" s="33">
        <f t="shared" si="73"/>
        <v>0</v>
      </c>
      <c r="BE42" s="15">
        <v>165</v>
      </c>
      <c r="BF42" s="15">
        <v>165</v>
      </c>
      <c r="BG42" s="22">
        <f t="shared" si="87"/>
        <v>0</v>
      </c>
      <c r="BH42" s="33">
        <f t="shared" si="88"/>
        <v>0</v>
      </c>
      <c r="BI42" s="15">
        <v>191</v>
      </c>
      <c r="BJ42" s="15">
        <v>191</v>
      </c>
      <c r="BK42" s="155">
        <f t="shared" si="60"/>
        <v>0</v>
      </c>
      <c r="BL42" s="33">
        <f t="shared" si="74"/>
        <v>0</v>
      </c>
      <c r="BM42" s="73">
        <f t="shared" si="75"/>
        <v>506</v>
      </c>
      <c r="BN42" s="74">
        <f t="shared" si="76"/>
        <v>506</v>
      </c>
      <c r="BO42" s="75">
        <v>403</v>
      </c>
      <c r="BP42" s="32">
        <f t="shared" ref="BP42:BP57" si="101">SUM(BN42-BO42)</f>
        <v>103</v>
      </c>
      <c r="BQ42" s="33">
        <f t="shared" ref="BQ42:BQ57" si="102">(BN42/BO42-1)*100</f>
        <v>25.558312655086858</v>
      </c>
      <c r="BR42" s="37">
        <f t="shared" si="77"/>
        <v>1988</v>
      </c>
      <c r="BS42" s="13">
        <f t="shared" si="83"/>
        <v>1963</v>
      </c>
      <c r="BT42" s="42">
        <f t="shared" si="5"/>
        <v>1683</v>
      </c>
      <c r="BU42" s="32">
        <f t="shared" si="6"/>
        <v>280</v>
      </c>
      <c r="BV42" s="33">
        <f t="shared" si="7"/>
        <v>16.636957813428399</v>
      </c>
    </row>
    <row r="43" spans="1:74" ht="13.5" customHeight="1" thickBot="1" x14ac:dyDescent="0.25">
      <c r="A43" s="111" t="s">
        <v>85</v>
      </c>
      <c r="B43" s="15">
        <v>87</v>
      </c>
      <c r="C43" s="15">
        <v>93</v>
      </c>
      <c r="D43" s="60">
        <f t="shared" si="89"/>
        <v>6</v>
      </c>
      <c r="E43" s="61">
        <f t="shared" si="90"/>
        <v>6.8965517241379226</v>
      </c>
      <c r="F43" s="15">
        <v>103</v>
      </c>
      <c r="G43" s="15">
        <v>112</v>
      </c>
      <c r="H43" s="60">
        <f t="shared" si="45"/>
        <v>9</v>
      </c>
      <c r="I43" s="61">
        <f t="shared" si="82"/>
        <v>8.737864077669899</v>
      </c>
      <c r="J43" s="15">
        <v>93</v>
      </c>
      <c r="K43" s="15">
        <v>115</v>
      </c>
      <c r="L43" s="39">
        <f t="shared" si="46"/>
        <v>22</v>
      </c>
      <c r="M43" s="61">
        <f t="shared" si="47"/>
        <v>23.655913978494624</v>
      </c>
      <c r="N43" s="73">
        <f t="shared" si="93"/>
        <v>283</v>
      </c>
      <c r="O43" s="74">
        <f t="shared" si="94"/>
        <v>320</v>
      </c>
      <c r="P43" s="75">
        <v>880</v>
      </c>
      <c r="Q43" s="86">
        <f t="shared" si="13"/>
        <v>-560</v>
      </c>
      <c r="R43" s="87">
        <f t="shared" si="14"/>
        <v>-63.636363636363633</v>
      </c>
      <c r="S43" s="15">
        <v>117</v>
      </c>
      <c r="T43" s="15">
        <v>117</v>
      </c>
      <c r="U43" s="60">
        <f t="shared" si="49"/>
        <v>0</v>
      </c>
      <c r="V43" s="61">
        <f t="shared" si="50"/>
        <v>0</v>
      </c>
      <c r="W43" s="15">
        <v>110</v>
      </c>
      <c r="X43" s="15">
        <v>110</v>
      </c>
      <c r="Y43" s="60">
        <f t="shared" si="51"/>
        <v>0</v>
      </c>
      <c r="Z43" s="61">
        <f t="shared" ref="Z43:Z47" si="103">(X43/W43-1)*100</f>
        <v>0</v>
      </c>
      <c r="AA43" s="15">
        <v>96</v>
      </c>
      <c r="AB43" s="15">
        <v>96</v>
      </c>
      <c r="AC43" s="60">
        <f t="shared" si="52"/>
        <v>0</v>
      </c>
      <c r="AD43" s="61">
        <f t="shared" si="95"/>
        <v>0</v>
      </c>
      <c r="AE43" s="73">
        <f t="shared" si="78"/>
        <v>323</v>
      </c>
      <c r="AF43" s="74">
        <f t="shared" si="79"/>
        <v>323</v>
      </c>
      <c r="AG43" s="75">
        <v>880</v>
      </c>
      <c r="AH43" s="86">
        <f t="shared" si="96"/>
        <v>-557</v>
      </c>
      <c r="AI43" s="87">
        <f t="shared" si="97"/>
        <v>-63.295454545454547</v>
      </c>
      <c r="AJ43" s="15">
        <v>78</v>
      </c>
      <c r="AK43" s="15">
        <v>78</v>
      </c>
      <c r="AL43" s="60">
        <f t="shared" si="54"/>
        <v>0</v>
      </c>
      <c r="AM43" s="61">
        <f t="shared" ref="AM43:AM47" si="104">(AK43/AJ43-1)*100</f>
        <v>0</v>
      </c>
      <c r="AN43" s="15">
        <v>85</v>
      </c>
      <c r="AO43" s="15">
        <v>85</v>
      </c>
      <c r="AP43" s="60">
        <f t="shared" si="56"/>
        <v>0</v>
      </c>
      <c r="AQ43" s="61">
        <f t="shared" si="98"/>
        <v>0</v>
      </c>
      <c r="AR43" s="15">
        <v>113</v>
      </c>
      <c r="AS43" s="15">
        <v>113</v>
      </c>
      <c r="AT43" s="60">
        <f t="shared" si="58"/>
        <v>0</v>
      </c>
      <c r="AU43" s="61">
        <f t="shared" ref="AU43:AU65" si="105">(AS43/AR43-1)*100</f>
        <v>0</v>
      </c>
      <c r="AV43" s="73">
        <f t="shared" si="80"/>
        <v>276</v>
      </c>
      <c r="AW43" s="74">
        <f t="shared" si="81"/>
        <v>276</v>
      </c>
      <c r="AX43" s="75">
        <v>750</v>
      </c>
      <c r="AY43" s="94">
        <f t="shared" si="99"/>
        <v>-474</v>
      </c>
      <c r="AZ43" s="95">
        <f t="shared" si="100"/>
        <v>-63.2</v>
      </c>
      <c r="BA43" s="15">
        <v>118</v>
      </c>
      <c r="BB43" s="15">
        <v>118</v>
      </c>
      <c r="BC43" s="22">
        <f t="shared" si="72"/>
        <v>0</v>
      </c>
      <c r="BD43" s="12">
        <f t="shared" ref="BD43:BD51" si="106">(BB43/BA43-1)*100</f>
        <v>0</v>
      </c>
      <c r="BE43" s="15">
        <v>131</v>
      </c>
      <c r="BF43" s="15">
        <v>131</v>
      </c>
      <c r="BG43" s="22">
        <f t="shared" si="87"/>
        <v>0</v>
      </c>
      <c r="BH43" s="33">
        <f t="shared" si="88"/>
        <v>0</v>
      </c>
      <c r="BI43" s="15">
        <v>123</v>
      </c>
      <c r="BJ43" s="15">
        <v>123</v>
      </c>
      <c r="BK43" s="22">
        <f t="shared" si="60"/>
        <v>0</v>
      </c>
      <c r="BL43" s="12">
        <f t="shared" si="74"/>
        <v>0</v>
      </c>
      <c r="BM43" s="73">
        <f t="shared" si="75"/>
        <v>372</v>
      </c>
      <c r="BN43" s="74">
        <f t="shared" si="76"/>
        <v>372</v>
      </c>
      <c r="BO43" s="75">
        <v>465</v>
      </c>
      <c r="BP43" s="32">
        <f t="shared" si="101"/>
        <v>-93</v>
      </c>
      <c r="BQ43" s="33">
        <f t="shared" si="102"/>
        <v>-19.999999999999996</v>
      </c>
      <c r="BR43" s="37">
        <f t="shared" si="77"/>
        <v>1254</v>
      </c>
      <c r="BS43" s="13">
        <f t="shared" si="83"/>
        <v>1291</v>
      </c>
      <c r="BT43" s="42">
        <f t="shared" si="5"/>
        <v>2975</v>
      </c>
      <c r="BU43" s="32">
        <f t="shared" si="6"/>
        <v>-1684</v>
      </c>
      <c r="BV43" s="33">
        <f t="shared" si="7"/>
        <v>-56.605042016806721</v>
      </c>
    </row>
    <row r="44" spans="1:74" ht="13.5" customHeight="1" thickBot="1" x14ac:dyDescent="0.25">
      <c r="A44" s="111" t="s">
        <v>86</v>
      </c>
      <c r="B44" s="15">
        <v>68</v>
      </c>
      <c r="C44" s="15">
        <v>63</v>
      </c>
      <c r="D44" s="60">
        <f t="shared" si="89"/>
        <v>-5</v>
      </c>
      <c r="E44" s="61">
        <f t="shared" si="90"/>
        <v>-7.3529411764705843</v>
      </c>
      <c r="F44" s="15">
        <v>77</v>
      </c>
      <c r="G44" s="15">
        <v>72</v>
      </c>
      <c r="H44" s="60">
        <f t="shared" si="45"/>
        <v>-5</v>
      </c>
      <c r="I44" s="61">
        <f t="shared" si="82"/>
        <v>-6.4935064935064961</v>
      </c>
      <c r="J44" s="15">
        <v>82</v>
      </c>
      <c r="K44" s="15">
        <v>70</v>
      </c>
      <c r="L44" s="60">
        <f t="shared" si="46"/>
        <v>-12</v>
      </c>
      <c r="M44" s="61">
        <f t="shared" si="47"/>
        <v>-14.634146341463417</v>
      </c>
      <c r="N44" s="73">
        <f t="shared" si="93"/>
        <v>227</v>
      </c>
      <c r="O44" s="74">
        <f t="shared" si="94"/>
        <v>205</v>
      </c>
      <c r="P44" s="72">
        <v>820</v>
      </c>
      <c r="Q44" s="86">
        <f t="shared" si="13"/>
        <v>-615</v>
      </c>
      <c r="R44" s="87">
        <f t="shared" si="14"/>
        <v>-75</v>
      </c>
      <c r="S44" s="15">
        <v>89</v>
      </c>
      <c r="T44" s="15">
        <v>89</v>
      </c>
      <c r="U44" s="60">
        <f t="shared" si="49"/>
        <v>0</v>
      </c>
      <c r="V44" s="61">
        <f t="shared" si="50"/>
        <v>0</v>
      </c>
      <c r="W44" s="15">
        <v>79</v>
      </c>
      <c r="X44" s="15">
        <v>79</v>
      </c>
      <c r="Y44" s="60">
        <f t="shared" si="51"/>
        <v>0</v>
      </c>
      <c r="Z44" s="61">
        <f t="shared" si="103"/>
        <v>0</v>
      </c>
      <c r="AA44" s="15">
        <v>79</v>
      </c>
      <c r="AB44" s="15">
        <v>79</v>
      </c>
      <c r="AC44" s="60">
        <f t="shared" si="52"/>
        <v>0</v>
      </c>
      <c r="AD44" s="61">
        <f t="shared" si="95"/>
        <v>0</v>
      </c>
      <c r="AE44" s="73">
        <f t="shared" si="78"/>
        <v>247</v>
      </c>
      <c r="AF44" s="74">
        <f t="shared" si="79"/>
        <v>247</v>
      </c>
      <c r="AG44" s="75">
        <v>830</v>
      </c>
      <c r="AH44" s="86">
        <f t="shared" si="96"/>
        <v>-583</v>
      </c>
      <c r="AI44" s="87">
        <f t="shared" si="97"/>
        <v>-70.240963855421683</v>
      </c>
      <c r="AJ44" s="15">
        <v>52</v>
      </c>
      <c r="AK44" s="15">
        <v>52</v>
      </c>
      <c r="AL44" s="60">
        <f t="shared" si="54"/>
        <v>0</v>
      </c>
      <c r="AM44" s="61">
        <f t="shared" si="104"/>
        <v>0</v>
      </c>
      <c r="AN44" s="15">
        <v>40</v>
      </c>
      <c r="AO44" s="15">
        <v>40</v>
      </c>
      <c r="AP44" s="60">
        <f t="shared" si="56"/>
        <v>0</v>
      </c>
      <c r="AQ44" s="61">
        <f t="shared" si="98"/>
        <v>0</v>
      </c>
      <c r="AR44" s="15">
        <v>105</v>
      </c>
      <c r="AS44" s="15">
        <v>105</v>
      </c>
      <c r="AT44" s="60">
        <f t="shared" si="58"/>
        <v>0</v>
      </c>
      <c r="AU44" s="61">
        <f t="shared" si="105"/>
        <v>0</v>
      </c>
      <c r="AV44" s="73">
        <f t="shared" si="80"/>
        <v>197</v>
      </c>
      <c r="AW44" s="74">
        <f t="shared" si="81"/>
        <v>197</v>
      </c>
      <c r="AX44" s="75">
        <v>770</v>
      </c>
      <c r="AY44" s="94">
        <f t="shared" si="99"/>
        <v>-573</v>
      </c>
      <c r="AZ44" s="95">
        <f t="shared" si="100"/>
        <v>-74.415584415584419</v>
      </c>
      <c r="BA44" s="117">
        <v>106</v>
      </c>
      <c r="BB44" s="117">
        <v>106</v>
      </c>
      <c r="BC44" s="22">
        <f t="shared" si="72"/>
        <v>0</v>
      </c>
      <c r="BD44" s="12">
        <f t="shared" si="106"/>
        <v>0</v>
      </c>
      <c r="BE44" s="15">
        <v>77</v>
      </c>
      <c r="BF44" s="15">
        <v>77</v>
      </c>
      <c r="BG44" s="22">
        <f t="shared" si="87"/>
        <v>0</v>
      </c>
      <c r="BH44" s="33">
        <f t="shared" si="88"/>
        <v>0</v>
      </c>
      <c r="BI44" s="15">
        <v>77</v>
      </c>
      <c r="BJ44" s="15">
        <v>77</v>
      </c>
      <c r="BK44" s="22">
        <f t="shared" si="60"/>
        <v>0</v>
      </c>
      <c r="BL44" s="12">
        <f t="shared" si="74"/>
        <v>0</v>
      </c>
      <c r="BM44" s="73">
        <f t="shared" si="75"/>
        <v>260</v>
      </c>
      <c r="BN44" s="74">
        <f t="shared" si="76"/>
        <v>260</v>
      </c>
      <c r="BO44" s="75">
        <v>722</v>
      </c>
      <c r="BP44" s="32">
        <f t="shared" si="101"/>
        <v>-462</v>
      </c>
      <c r="BQ44" s="33">
        <f t="shared" si="102"/>
        <v>-63.988919667590025</v>
      </c>
      <c r="BR44" s="37">
        <f t="shared" si="77"/>
        <v>931</v>
      </c>
      <c r="BS44" s="13">
        <f t="shared" si="83"/>
        <v>909</v>
      </c>
      <c r="BT44" s="42">
        <f t="shared" si="5"/>
        <v>3142</v>
      </c>
      <c r="BU44" s="32">
        <f t="shared" si="6"/>
        <v>-2233</v>
      </c>
      <c r="BV44" s="33">
        <f t="shared" si="7"/>
        <v>-71.069382558879695</v>
      </c>
    </row>
    <row r="45" spans="1:74" ht="13.5" customHeight="1" thickBot="1" x14ac:dyDescent="0.25">
      <c r="A45" s="111" t="s">
        <v>17</v>
      </c>
      <c r="B45" s="15">
        <v>26</v>
      </c>
      <c r="C45" s="15">
        <v>28</v>
      </c>
      <c r="D45" s="60">
        <f t="shared" si="89"/>
        <v>2</v>
      </c>
      <c r="E45" s="61">
        <f t="shared" si="90"/>
        <v>7.6923076923076872</v>
      </c>
      <c r="F45" s="15">
        <v>26</v>
      </c>
      <c r="G45" s="15">
        <v>30</v>
      </c>
      <c r="H45" s="60">
        <f t="shared" si="45"/>
        <v>4</v>
      </c>
      <c r="I45" s="61">
        <f t="shared" si="82"/>
        <v>15.384615384615374</v>
      </c>
      <c r="J45" s="15">
        <v>25</v>
      </c>
      <c r="K45" s="15">
        <v>0</v>
      </c>
      <c r="L45" s="60">
        <f t="shared" si="46"/>
        <v>-25</v>
      </c>
      <c r="M45" s="61">
        <f t="shared" si="47"/>
        <v>-100</v>
      </c>
      <c r="N45" s="73">
        <f t="shared" si="93"/>
        <v>77</v>
      </c>
      <c r="O45" s="74">
        <f t="shared" si="94"/>
        <v>58</v>
      </c>
      <c r="P45" s="75">
        <v>234</v>
      </c>
      <c r="Q45" s="86">
        <f t="shared" si="13"/>
        <v>-176</v>
      </c>
      <c r="R45" s="87">
        <f t="shared" si="14"/>
        <v>-75.213675213675216</v>
      </c>
      <c r="S45" s="15">
        <v>29</v>
      </c>
      <c r="T45" s="15">
        <v>29</v>
      </c>
      <c r="U45" s="60">
        <f t="shared" si="49"/>
        <v>0</v>
      </c>
      <c r="V45" s="61">
        <f t="shared" si="50"/>
        <v>0</v>
      </c>
      <c r="W45" s="15">
        <v>28</v>
      </c>
      <c r="X45" s="15">
        <v>28</v>
      </c>
      <c r="Y45" s="60">
        <f t="shared" si="51"/>
        <v>0</v>
      </c>
      <c r="Z45" s="61">
        <f t="shared" si="103"/>
        <v>0</v>
      </c>
      <c r="AA45" s="15">
        <v>35</v>
      </c>
      <c r="AB45" s="15">
        <v>35</v>
      </c>
      <c r="AC45" s="60">
        <f t="shared" si="52"/>
        <v>0</v>
      </c>
      <c r="AD45" s="61">
        <f t="shared" si="95"/>
        <v>0</v>
      </c>
      <c r="AE45" s="73">
        <f t="shared" si="78"/>
        <v>92</v>
      </c>
      <c r="AF45" s="74">
        <f t="shared" si="79"/>
        <v>92</v>
      </c>
      <c r="AG45" s="75">
        <v>240</v>
      </c>
      <c r="AH45" s="86">
        <f t="shared" si="96"/>
        <v>-148</v>
      </c>
      <c r="AI45" s="87">
        <f t="shared" si="97"/>
        <v>-61.666666666666671</v>
      </c>
      <c r="AJ45" s="15">
        <v>26</v>
      </c>
      <c r="AK45" s="15">
        <v>26</v>
      </c>
      <c r="AL45" s="60">
        <f t="shared" si="54"/>
        <v>0</v>
      </c>
      <c r="AM45" s="61">
        <f t="shared" si="104"/>
        <v>0</v>
      </c>
      <c r="AN45" s="15">
        <v>35</v>
      </c>
      <c r="AO45" s="15">
        <v>35</v>
      </c>
      <c r="AP45" s="60">
        <f t="shared" si="56"/>
        <v>0</v>
      </c>
      <c r="AQ45" s="61">
        <f t="shared" si="98"/>
        <v>0</v>
      </c>
      <c r="AR45" s="15">
        <v>32</v>
      </c>
      <c r="AS45" s="15">
        <v>32</v>
      </c>
      <c r="AT45" s="60">
        <f t="shared" si="58"/>
        <v>0</v>
      </c>
      <c r="AU45" s="61">
        <f t="shared" si="105"/>
        <v>0</v>
      </c>
      <c r="AV45" s="73">
        <f t="shared" si="80"/>
        <v>93</v>
      </c>
      <c r="AW45" s="74">
        <f t="shared" si="81"/>
        <v>93</v>
      </c>
      <c r="AX45" s="75">
        <v>200</v>
      </c>
      <c r="AY45" s="94">
        <f t="shared" si="99"/>
        <v>-107</v>
      </c>
      <c r="AZ45" s="95">
        <f t="shared" si="100"/>
        <v>-53.499999999999993</v>
      </c>
      <c r="BA45" s="15">
        <v>32</v>
      </c>
      <c r="BB45" s="15">
        <v>32</v>
      </c>
      <c r="BC45" s="22">
        <f t="shared" si="72"/>
        <v>0</v>
      </c>
      <c r="BD45" s="12">
        <f t="shared" si="106"/>
        <v>0</v>
      </c>
      <c r="BE45" s="15">
        <v>31</v>
      </c>
      <c r="BF45" s="15">
        <v>31</v>
      </c>
      <c r="BG45" s="22">
        <f t="shared" si="87"/>
        <v>0</v>
      </c>
      <c r="BH45" s="33">
        <f t="shared" si="88"/>
        <v>0</v>
      </c>
      <c r="BI45" s="15">
        <v>30</v>
      </c>
      <c r="BJ45" s="15">
        <v>30</v>
      </c>
      <c r="BK45" s="22">
        <f t="shared" si="60"/>
        <v>0</v>
      </c>
      <c r="BL45" s="12">
        <f t="shared" si="74"/>
        <v>0</v>
      </c>
      <c r="BM45" s="73">
        <f t="shared" si="75"/>
        <v>93</v>
      </c>
      <c r="BN45" s="74">
        <f t="shared" si="76"/>
        <v>93</v>
      </c>
      <c r="BO45" s="75">
        <v>217</v>
      </c>
      <c r="BP45" s="32">
        <f t="shared" si="101"/>
        <v>-124</v>
      </c>
      <c r="BQ45" s="33">
        <f t="shared" si="102"/>
        <v>-57.142857142857139</v>
      </c>
      <c r="BR45" s="37">
        <f t="shared" si="77"/>
        <v>355</v>
      </c>
      <c r="BS45" s="13">
        <f t="shared" si="83"/>
        <v>336</v>
      </c>
      <c r="BT45" s="42">
        <f t="shared" si="5"/>
        <v>891</v>
      </c>
      <c r="BU45" s="32">
        <f t="shared" si="6"/>
        <v>-555</v>
      </c>
      <c r="BV45" s="33">
        <f t="shared" si="7"/>
        <v>-62.289562289562284</v>
      </c>
    </row>
    <row r="46" spans="1:74" ht="13.5" customHeight="1" thickBot="1" x14ac:dyDescent="0.25">
      <c r="A46" s="112" t="s">
        <v>18</v>
      </c>
      <c r="B46" s="15">
        <v>20</v>
      </c>
      <c r="C46" s="15">
        <v>12</v>
      </c>
      <c r="D46" s="60">
        <f t="shared" si="89"/>
        <v>-8</v>
      </c>
      <c r="E46" s="61">
        <f t="shared" si="90"/>
        <v>-40</v>
      </c>
      <c r="F46" s="15">
        <v>36</v>
      </c>
      <c r="G46" s="15">
        <v>20</v>
      </c>
      <c r="H46" s="60">
        <f t="shared" si="45"/>
        <v>-16</v>
      </c>
      <c r="I46" s="61">
        <f t="shared" si="82"/>
        <v>-44.444444444444443</v>
      </c>
      <c r="J46" s="15">
        <v>0</v>
      </c>
      <c r="K46" s="15">
        <v>18</v>
      </c>
      <c r="L46" s="39">
        <f t="shared" si="46"/>
        <v>18</v>
      </c>
      <c r="M46" s="61" t="e">
        <f t="shared" si="47"/>
        <v>#DIV/0!</v>
      </c>
      <c r="N46" s="73">
        <f t="shared" si="93"/>
        <v>56</v>
      </c>
      <c r="O46" s="74">
        <f t="shared" si="94"/>
        <v>50</v>
      </c>
      <c r="P46" s="72">
        <v>123</v>
      </c>
      <c r="Q46" s="86">
        <f t="shared" si="13"/>
        <v>-73</v>
      </c>
      <c r="R46" s="87">
        <f t="shared" si="14"/>
        <v>-59.349593495934961</v>
      </c>
      <c r="S46" s="15">
        <v>15</v>
      </c>
      <c r="T46" s="15">
        <v>15</v>
      </c>
      <c r="U46" s="60">
        <f t="shared" si="49"/>
        <v>0</v>
      </c>
      <c r="V46" s="61">
        <f t="shared" si="50"/>
        <v>0</v>
      </c>
      <c r="W46" s="15">
        <v>17</v>
      </c>
      <c r="X46" s="15">
        <v>17</v>
      </c>
      <c r="Y46" s="60">
        <f t="shared" si="51"/>
        <v>0</v>
      </c>
      <c r="Z46" s="61">
        <f t="shared" si="103"/>
        <v>0</v>
      </c>
      <c r="AA46" s="15">
        <v>30</v>
      </c>
      <c r="AB46" s="15">
        <v>30</v>
      </c>
      <c r="AC46" s="60">
        <f t="shared" si="52"/>
        <v>0</v>
      </c>
      <c r="AD46" s="61">
        <f t="shared" si="95"/>
        <v>0</v>
      </c>
      <c r="AE46" s="73">
        <f t="shared" si="78"/>
        <v>62</v>
      </c>
      <c r="AF46" s="74">
        <f t="shared" si="79"/>
        <v>62</v>
      </c>
      <c r="AG46" s="75">
        <v>111</v>
      </c>
      <c r="AH46" s="86">
        <f t="shared" si="96"/>
        <v>-49</v>
      </c>
      <c r="AI46" s="87">
        <f t="shared" si="97"/>
        <v>-44.14414414414415</v>
      </c>
      <c r="AJ46" s="15">
        <v>20</v>
      </c>
      <c r="AK46" s="15">
        <v>20</v>
      </c>
      <c r="AL46" s="60">
        <f t="shared" si="54"/>
        <v>0</v>
      </c>
      <c r="AM46" s="61">
        <f t="shared" si="104"/>
        <v>0</v>
      </c>
      <c r="AN46" s="15">
        <v>10</v>
      </c>
      <c r="AO46" s="15">
        <v>10</v>
      </c>
      <c r="AP46" s="60">
        <f t="shared" si="56"/>
        <v>0</v>
      </c>
      <c r="AQ46" s="61">
        <f t="shared" si="98"/>
        <v>0</v>
      </c>
      <c r="AR46" s="15">
        <v>21</v>
      </c>
      <c r="AS46" s="15">
        <v>21</v>
      </c>
      <c r="AT46" s="60">
        <f t="shared" si="58"/>
        <v>0</v>
      </c>
      <c r="AU46" s="61">
        <f t="shared" si="105"/>
        <v>0</v>
      </c>
      <c r="AV46" s="73">
        <f t="shared" si="80"/>
        <v>51</v>
      </c>
      <c r="AW46" s="74">
        <f t="shared" si="81"/>
        <v>51</v>
      </c>
      <c r="AX46" s="75">
        <v>95</v>
      </c>
      <c r="AY46" s="94">
        <f t="shared" si="99"/>
        <v>-44</v>
      </c>
      <c r="AZ46" s="95">
        <f t="shared" si="100"/>
        <v>-46.315789473684212</v>
      </c>
      <c r="BA46" s="15">
        <v>26</v>
      </c>
      <c r="BB46" s="15">
        <v>26</v>
      </c>
      <c r="BC46" s="22">
        <f t="shared" si="72"/>
        <v>0</v>
      </c>
      <c r="BD46" s="12">
        <f t="shared" si="106"/>
        <v>0</v>
      </c>
      <c r="BE46" s="117">
        <v>27</v>
      </c>
      <c r="BF46" s="117">
        <v>27</v>
      </c>
      <c r="BG46" s="22">
        <f t="shared" si="87"/>
        <v>0</v>
      </c>
      <c r="BH46" s="33">
        <f t="shared" si="88"/>
        <v>0</v>
      </c>
      <c r="BI46" s="15">
        <v>21</v>
      </c>
      <c r="BJ46" s="15">
        <v>21</v>
      </c>
      <c r="BK46" s="155">
        <f t="shared" si="60"/>
        <v>0</v>
      </c>
      <c r="BL46" s="12">
        <f t="shared" si="74"/>
        <v>0</v>
      </c>
      <c r="BM46" s="73">
        <f t="shared" si="75"/>
        <v>74</v>
      </c>
      <c r="BN46" s="74">
        <f t="shared" si="76"/>
        <v>74</v>
      </c>
      <c r="BO46" s="75">
        <v>139</v>
      </c>
      <c r="BP46" s="32">
        <f t="shared" si="101"/>
        <v>-65</v>
      </c>
      <c r="BQ46" s="33">
        <f t="shared" si="102"/>
        <v>-46.762589928057551</v>
      </c>
      <c r="BR46" s="37">
        <f t="shared" si="77"/>
        <v>243</v>
      </c>
      <c r="BS46" s="13">
        <f t="shared" si="83"/>
        <v>237</v>
      </c>
      <c r="BT46" s="42">
        <f t="shared" si="5"/>
        <v>468</v>
      </c>
      <c r="BU46" s="32">
        <f t="shared" si="6"/>
        <v>-231</v>
      </c>
      <c r="BV46" s="33">
        <f t="shared" si="7"/>
        <v>-49.358974358974365</v>
      </c>
    </row>
    <row r="47" spans="1:74" ht="13.5" customHeight="1" thickBot="1" x14ac:dyDescent="0.25">
      <c r="A47" s="112" t="s">
        <v>87</v>
      </c>
      <c r="B47" s="15">
        <v>69</v>
      </c>
      <c r="C47" s="15">
        <v>73</v>
      </c>
      <c r="D47" s="60">
        <f t="shared" si="89"/>
        <v>4</v>
      </c>
      <c r="E47" s="61">
        <f t="shared" si="90"/>
        <v>5.7971014492753659</v>
      </c>
      <c r="F47" s="15">
        <v>60</v>
      </c>
      <c r="G47" s="15">
        <v>105</v>
      </c>
      <c r="H47" s="39">
        <f t="shared" si="45"/>
        <v>45</v>
      </c>
      <c r="I47" s="61">
        <f t="shared" si="82"/>
        <v>75</v>
      </c>
      <c r="J47" s="15">
        <v>72</v>
      </c>
      <c r="K47" s="15">
        <v>81</v>
      </c>
      <c r="L47" s="60">
        <f t="shared" si="46"/>
        <v>9</v>
      </c>
      <c r="M47" s="61">
        <f t="shared" si="47"/>
        <v>12.5</v>
      </c>
      <c r="N47" s="73">
        <f t="shared" si="93"/>
        <v>201</v>
      </c>
      <c r="O47" s="74">
        <f t="shared" si="94"/>
        <v>259</v>
      </c>
      <c r="P47" s="75">
        <v>340</v>
      </c>
      <c r="Q47" s="86">
        <f t="shared" si="13"/>
        <v>-81</v>
      </c>
      <c r="R47" s="87">
        <f t="shared" si="14"/>
        <v>-23.82352941176471</v>
      </c>
      <c r="S47" s="15">
        <v>75</v>
      </c>
      <c r="T47" s="15">
        <v>75</v>
      </c>
      <c r="U47" s="60">
        <f t="shared" si="49"/>
        <v>0</v>
      </c>
      <c r="V47" s="61">
        <f t="shared" si="50"/>
        <v>0</v>
      </c>
      <c r="W47" s="15">
        <v>95</v>
      </c>
      <c r="X47" s="15">
        <v>95</v>
      </c>
      <c r="Y47" s="60">
        <f t="shared" si="51"/>
        <v>0</v>
      </c>
      <c r="Z47" s="61">
        <f t="shared" si="103"/>
        <v>0</v>
      </c>
      <c r="AA47" s="15">
        <v>85</v>
      </c>
      <c r="AB47" s="15">
        <v>85</v>
      </c>
      <c r="AC47" s="60">
        <f t="shared" si="52"/>
        <v>0</v>
      </c>
      <c r="AD47" s="61">
        <f t="shared" si="95"/>
        <v>0</v>
      </c>
      <c r="AE47" s="73">
        <f t="shared" si="78"/>
        <v>255</v>
      </c>
      <c r="AF47" s="74">
        <f t="shared" si="79"/>
        <v>255</v>
      </c>
      <c r="AG47" s="75">
        <v>350</v>
      </c>
      <c r="AH47" s="86">
        <f t="shared" si="96"/>
        <v>-95</v>
      </c>
      <c r="AI47" s="87">
        <f t="shared" si="97"/>
        <v>-27.142857142857146</v>
      </c>
      <c r="AJ47" s="15">
        <v>73</v>
      </c>
      <c r="AK47" s="15">
        <v>73</v>
      </c>
      <c r="AL47" s="60">
        <f t="shared" si="54"/>
        <v>0</v>
      </c>
      <c r="AM47" s="61">
        <f t="shared" si="104"/>
        <v>0</v>
      </c>
      <c r="AN47" s="15">
        <v>52</v>
      </c>
      <c r="AO47" s="15">
        <v>52</v>
      </c>
      <c r="AP47" s="60">
        <f t="shared" si="56"/>
        <v>0</v>
      </c>
      <c r="AQ47" s="61">
        <f t="shared" si="98"/>
        <v>0</v>
      </c>
      <c r="AR47" s="15">
        <v>103</v>
      </c>
      <c r="AS47" s="15">
        <v>103</v>
      </c>
      <c r="AT47" s="60">
        <f t="shared" si="58"/>
        <v>0</v>
      </c>
      <c r="AU47" s="61">
        <f t="shared" si="105"/>
        <v>0</v>
      </c>
      <c r="AV47" s="73">
        <f t="shared" si="80"/>
        <v>228</v>
      </c>
      <c r="AW47" s="74">
        <f t="shared" si="81"/>
        <v>228</v>
      </c>
      <c r="AX47" s="75">
        <v>300</v>
      </c>
      <c r="AY47" s="94">
        <f t="shared" si="99"/>
        <v>-72</v>
      </c>
      <c r="AZ47" s="95">
        <f t="shared" si="100"/>
        <v>-24</v>
      </c>
      <c r="BA47" s="15">
        <v>90</v>
      </c>
      <c r="BB47" s="15">
        <v>90</v>
      </c>
      <c r="BC47" s="22">
        <f t="shared" si="72"/>
        <v>0</v>
      </c>
      <c r="BD47" s="12">
        <f t="shared" si="106"/>
        <v>0</v>
      </c>
      <c r="BE47" s="15">
        <v>100</v>
      </c>
      <c r="BF47" s="15">
        <v>100</v>
      </c>
      <c r="BG47" s="22">
        <f t="shared" si="87"/>
        <v>0</v>
      </c>
      <c r="BH47" s="33">
        <f t="shared" si="88"/>
        <v>0</v>
      </c>
      <c r="BI47" s="15">
        <v>102</v>
      </c>
      <c r="BJ47" s="15">
        <v>102</v>
      </c>
      <c r="BK47" s="22">
        <f t="shared" si="60"/>
        <v>0</v>
      </c>
      <c r="BL47" s="12">
        <f t="shared" si="74"/>
        <v>0</v>
      </c>
      <c r="BM47" s="73">
        <f t="shared" si="75"/>
        <v>292</v>
      </c>
      <c r="BN47" s="74">
        <f t="shared" si="76"/>
        <v>292</v>
      </c>
      <c r="BO47" s="75">
        <v>314</v>
      </c>
      <c r="BP47" s="32">
        <f t="shared" si="101"/>
        <v>-22</v>
      </c>
      <c r="BQ47" s="33">
        <f t="shared" si="102"/>
        <v>-7.0063694267515908</v>
      </c>
      <c r="BR47" s="37">
        <f t="shared" si="77"/>
        <v>976</v>
      </c>
      <c r="BS47" s="13">
        <f t="shared" si="83"/>
        <v>1034</v>
      </c>
      <c r="BT47" s="42">
        <f t="shared" si="5"/>
        <v>1304</v>
      </c>
      <c r="BU47" s="32">
        <f t="shared" si="6"/>
        <v>-270</v>
      </c>
      <c r="BV47" s="33">
        <f t="shared" si="7"/>
        <v>-20.70552147239264</v>
      </c>
    </row>
    <row r="48" spans="1:74" ht="13.5" customHeight="1" thickBot="1" x14ac:dyDescent="0.25">
      <c r="A48" s="111" t="s">
        <v>19</v>
      </c>
      <c r="B48" s="15">
        <v>14</v>
      </c>
      <c r="C48" s="15">
        <v>26</v>
      </c>
      <c r="D48" s="39">
        <f t="shared" si="89"/>
        <v>12</v>
      </c>
      <c r="E48" s="61">
        <f t="shared" ref="E48:E65" si="107">(C48/B48-1)*100</f>
        <v>85.714285714285722</v>
      </c>
      <c r="F48" s="15">
        <v>14</v>
      </c>
      <c r="G48" s="15">
        <v>20</v>
      </c>
      <c r="H48" s="39">
        <f t="shared" si="45"/>
        <v>6</v>
      </c>
      <c r="I48" s="61">
        <f t="shared" ref="I48:I65" si="108">(G48/F48-1)*100</f>
        <v>42.857142857142861</v>
      </c>
      <c r="J48" s="15">
        <v>14</v>
      </c>
      <c r="K48" s="15">
        <v>16</v>
      </c>
      <c r="L48" s="60">
        <f t="shared" si="46"/>
        <v>2</v>
      </c>
      <c r="M48" s="61">
        <f t="shared" si="47"/>
        <v>14.285714285714279</v>
      </c>
      <c r="N48" s="73">
        <f t="shared" si="93"/>
        <v>42</v>
      </c>
      <c r="O48" s="74">
        <f t="shared" si="94"/>
        <v>62</v>
      </c>
      <c r="P48" s="72">
        <v>131</v>
      </c>
      <c r="Q48" s="86">
        <f t="shared" si="13"/>
        <v>-69</v>
      </c>
      <c r="R48" s="87">
        <f t="shared" si="14"/>
        <v>-52.671755725190842</v>
      </c>
      <c r="S48" s="15">
        <v>16</v>
      </c>
      <c r="T48" s="15">
        <v>16</v>
      </c>
      <c r="U48" s="60">
        <f t="shared" si="49"/>
        <v>0</v>
      </c>
      <c r="V48" s="61">
        <f t="shared" ref="V48:V65" si="109">(T48/S48-1)*100</f>
        <v>0</v>
      </c>
      <c r="W48" s="15">
        <v>13</v>
      </c>
      <c r="X48" s="15">
        <v>13</v>
      </c>
      <c r="Y48" s="60">
        <f t="shared" ref="Y48:Y65" si="110">SUM(X48-W48)</f>
        <v>0</v>
      </c>
      <c r="Z48" s="61">
        <f t="shared" ref="Z48:Z56" si="111">(X48/W48-1)*100</f>
        <v>0</v>
      </c>
      <c r="AA48" s="15">
        <v>18</v>
      </c>
      <c r="AB48" s="15">
        <v>18</v>
      </c>
      <c r="AC48" s="60">
        <f t="shared" ref="AC48:AC65" si="112">SUM(AB48-AA48)</f>
        <v>0</v>
      </c>
      <c r="AD48" s="61">
        <f t="shared" ref="AD48:AD51" si="113">(AB48/AA48-1)*100</f>
        <v>0</v>
      </c>
      <c r="AE48" s="73">
        <f t="shared" si="78"/>
        <v>47</v>
      </c>
      <c r="AF48" s="74">
        <f t="shared" si="79"/>
        <v>47</v>
      </c>
      <c r="AG48" s="75">
        <v>110</v>
      </c>
      <c r="AH48" s="86">
        <f t="shared" si="96"/>
        <v>-63</v>
      </c>
      <c r="AI48" s="87">
        <f t="shared" si="97"/>
        <v>-57.272727272727273</v>
      </c>
      <c r="AJ48" s="15">
        <v>17</v>
      </c>
      <c r="AK48" s="15">
        <v>17</v>
      </c>
      <c r="AL48" s="60">
        <f t="shared" ref="AL48:AL65" si="114">SUM(AK48-AJ48)</f>
        <v>0</v>
      </c>
      <c r="AM48" s="61">
        <f t="shared" ref="AM48:AM51" si="115">(AK48/AJ48-1)*100</f>
        <v>0</v>
      </c>
      <c r="AN48" s="15">
        <v>11</v>
      </c>
      <c r="AO48" s="15">
        <v>11</v>
      </c>
      <c r="AP48" s="60">
        <f>SUM(AO48-AN48)</f>
        <v>0</v>
      </c>
      <c r="AQ48" s="61">
        <f>(AO48/AN48-1)*100</f>
        <v>0</v>
      </c>
      <c r="AR48" s="15">
        <v>18</v>
      </c>
      <c r="AS48" s="15">
        <v>18</v>
      </c>
      <c r="AT48" s="60">
        <f t="shared" si="58"/>
        <v>0</v>
      </c>
      <c r="AU48" s="61">
        <f t="shared" si="105"/>
        <v>0</v>
      </c>
      <c r="AV48" s="73">
        <f t="shared" si="80"/>
        <v>46</v>
      </c>
      <c r="AW48" s="74">
        <f t="shared" si="81"/>
        <v>46</v>
      </c>
      <c r="AX48" s="75">
        <v>90</v>
      </c>
      <c r="AY48" s="94">
        <f t="shared" si="99"/>
        <v>-44</v>
      </c>
      <c r="AZ48" s="95">
        <f t="shared" si="100"/>
        <v>-48.888888888888893</v>
      </c>
      <c r="BA48" s="15">
        <v>15</v>
      </c>
      <c r="BB48" s="15">
        <v>15</v>
      </c>
      <c r="BC48" s="22">
        <f t="shared" si="72"/>
        <v>0</v>
      </c>
      <c r="BD48" s="12">
        <f t="shared" si="106"/>
        <v>0</v>
      </c>
      <c r="BE48" s="15">
        <v>15</v>
      </c>
      <c r="BF48" s="15">
        <v>15</v>
      </c>
      <c r="BG48" s="22">
        <f>SUM(BF48-BE48)</f>
        <v>0</v>
      </c>
      <c r="BH48" s="33">
        <f t="shared" si="88"/>
        <v>0</v>
      </c>
      <c r="BI48" s="15">
        <v>17</v>
      </c>
      <c r="BJ48" s="15">
        <v>17</v>
      </c>
      <c r="BK48" s="22">
        <f t="shared" si="60"/>
        <v>0</v>
      </c>
      <c r="BL48" s="12">
        <f t="shared" si="74"/>
        <v>0</v>
      </c>
      <c r="BM48" s="73">
        <f t="shared" si="75"/>
        <v>47</v>
      </c>
      <c r="BN48" s="74">
        <f t="shared" si="76"/>
        <v>47</v>
      </c>
      <c r="BO48" s="75">
        <v>167</v>
      </c>
      <c r="BP48" s="32">
        <f t="shared" si="101"/>
        <v>-120</v>
      </c>
      <c r="BQ48" s="33">
        <f t="shared" si="102"/>
        <v>-71.856287425149702</v>
      </c>
      <c r="BR48" s="37">
        <f t="shared" si="77"/>
        <v>182</v>
      </c>
      <c r="BS48" s="13">
        <f t="shared" si="83"/>
        <v>202</v>
      </c>
      <c r="BT48" s="42">
        <f t="shared" si="5"/>
        <v>498</v>
      </c>
      <c r="BU48" s="32">
        <f t="shared" si="6"/>
        <v>-296</v>
      </c>
      <c r="BV48" s="33">
        <f t="shared" si="7"/>
        <v>-59.437751004016071</v>
      </c>
    </row>
    <row r="49" spans="1:74" ht="13.5" customHeight="1" thickBot="1" x14ac:dyDescent="0.25">
      <c r="A49" s="112" t="s">
        <v>20</v>
      </c>
      <c r="B49" s="15">
        <v>20</v>
      </c>
      <c r="C49" s="15">
        <v>11</v>
      </c>
      <c r="D49" s="60">
        <f t="shared" si="89"/>
        <v>-9</v>
      </c>
      <c r="E49" s="61">
        <f t="shared" si="107"/>
        <v>-44.999999999999993</v>
      </c>
      <c r="F49" s="15">
        <v>19</v>
      </c>
      <c r="G49" s="15">
        <v>5</v>
      </c>
      <c r="H49" s="60">
        <f t="shared" si="45"/>
        <v>-14</v>
      </c>
      <c r="I49" s="61">
        <f t="shared" si="108"/>
        <v>-73.684210526315795</v>
      </c>
      <c r="J49" s="15">
        <v>20</v>
      </c>
      <c r="K49" s="15">
        <v>32</v>
      </c>
      <c r="L49" s="39">
        <f t="shared" si="46"/>
        <v>12</v>
      </c>
      <c r="M49" s="61">
        <f t="shared" si="47"/>
        <v>60.000000000000007</v>
      </c>
      <c r="N49" s="73">
        <f t="shared" si="93"/>
        <v>59</v>
      </c>
      <c r="O49" s="74">
        <f t="shared" si="94"/>
        <v>48</v>
      </c>
      <c r="P49" s="75">
        <v>58</v>
      </c>
      <c r="Q49" s="86">
        <f t="shared" si="13"/>
        <v>-10</v>
      </c>
      <c r="R49" s="87">
        <f t="shared" si="14"/>
        <v>-17.241379310344829</v>
      </c>
      <c r="S49" s="15">
        <v>18</v>
      </c>
      <c r="T49" s="15">
        <v>18</v>
      </c>
      <c r="U49" s="60">
        <f t="shared" si="49"/>
        <v>0</v>
      </c>
      <c r="V49" s="61">
        <f t="shared" si="109"/>
        <v>0</v>
      </c>
      <c r="W49" s="15">
        <v>18</v>
      </c>
      <c r="X49" s="15">
        <v>18</v>
      </c>
      <c r="Y49" s="60">
        <f t="shared" si="110"/>
        <v>0</v>
      </c>
      <c r="Z49" s="61">
        <f t="shared" si="111"/>
        <v>0</v>
      </c>
      <c r="AA49" s="15">
        <v>14</v>
      </c>
      <c r="AB49" s="15">
        <v>14</v>
      </c>
      <c r="AC49" s="60">
        <f t="shared" si="112"/>
        <v>0</v>
      </c>
      <c r="AD49" s="61">
        <f t="shared" si="113"/>
        <v>0</v>
      </c>
      <c r="AE49" s="73">
        <f t="shared" si="78"/>
        <v>50</v>
      </c>
      <c r="AF49" s="74">
        <f t="shared" si="79"/>
        <v>50</v>
      </c>
      <c r="AG49" s="75">
        <v>62</v>
      </c>
      <c r="AH49" s="86">
        <f t="shared" si="96"/>
        <v>-12</v>
      </c>
      <c r="AI49" s="87">
        <f t="shared" si="97"/>
        <v>-19.354838709677423</v>
      </c>
      <c r="AJ49" s="15">
        <v>9</v>
      </c>
      <c r="AK49" s="15">
        <v>9</v>
      </c>
      <c r="AL49" s="60">
        <f t="shared" si="114"/>
        <v>0</v>
      </c>
      <c r="AM49" s="61">
        <f t="shared" si="115"/>
        <v>0</v>
      </c>
      <c r="AN49" s="15">
        <v>13</v>
      </c>
      <c r="AO49" s="15">
        <v>13</v>
      </c>
      <c r="AP49" s="60">
        <f t="shared" ref="AP49:AP65" si="116">SUM(AO49-AN49)</f>
        <v>0</v>
      </c>
      <c r="AQ49" s="61">
        <f t="shared" ref="AQ49:AQ51" si="117">(AO49/AN49-1)*100</f>
        <v>0</v>
      </c>
      <c r="AR49" s="15">
        <v>14</v>
      </c>
      <c r="AS49" s="15">
        <v>14</v>
      </c>
      <c r="AT49" s="60">
        <f t="shared" si="58"/>
        <v>0</v>
      </c>
      <c r="AU49" s="61">
        <f t="shared" si="105"/>
        <v>0</v>
      </c>
      <c r="AV49" s="73">
        <f t="shared" si="80"/>
        <v>36</v>
      </c>
      <c r="AW49" s="74">
        <f t="shared" si="81"/>
        <v>36</v>
      </c>
      <c r="AX49" s="75">
        <v>55</v>
      </c>
      <c r="AY49" s="94">
        <f t="shared" si="99"/>
        <v>-19</v>
      </c>
      <c r="AZ49" s="95">
        <f t="shared" si="100"/>
        <v>-34.545454545454547</v>
      </c>
      <c r="BA49" s="15">
        <v>16</v>
      </c>
      <c r="BB49" s="15">
        <v>16</v>
      </c>
      <c r="BC49" s="22">
        <f t="shared" si="72"/>
        <v>0</v>
      </c>
      <c r="BD49" s="12">
        <f t="shared" si="106"/>
        <v>0</v>
      </c>
      <c r="BE49" s="15">
        <v>15</v>
      </c>
      <c r="BF49" s="15">
        <v>15</v>
      </c>
      <c r="BG49" s="22">
        <f t="shared" ref="BG49:BG65" si="118">SUM(BF49-BE49)</f>
        <v>0</v>
      </c>
      <c r="BH49" s="33">
        <f t="shared" si="88"/>
        <v>0</v>
      </c>
      <c r="BI49" s="15">
        <v>16</v>
      </c>
      <c r="BJ49" s="15">
        <v>16</v>
      </c>
      <c r="BK49" s="22">
        <f t="shared" si="60"/>
        <v>0</v>
      </c>
      <c r="BL49" s="12">
        <f t="shared" si="74"/>
        <v>0</v>
      </c>
      <c r="BM49" s="73">
        <f t="shared" si="75"/>
        <v>47</v>
      </c>
      <c r="BN49" s="74">
        <f t="shared" si="76"/>
        <v>47</v>
      </c>
      <c r="BO49" s="75">
        <v>56</v>
      </c>
      <c r="BP49" s="32">
        <f t="shared" si="101"/>
        <v>-9</v>
      </c>
      <c r="BQ49" s="33">
        <f t="shared" si="102"/>
        <v>-16.071428571428569</v>
      </c>
      <c r="BR49" s="37">
        <f t="shared" si="77"/>
        <v>192</v>
      </c>
      <c r="BS49" s="13">
        <f t="shared" si="83"/>
        <v>181</v>
      </c>
      <c r="BT49" s="42">
        <f t="shared" si="5"/>
        <v>231</v>
      </c>
      <c r="BU49" s="32">
        <f t="shared" si="6"/>
        <v>-50</v>
      </c>
      <c r="BV49" s="33">
        <f t="shared" si="7"/>
        <v>-21.645021645021643</v>
      </c>
    </row>
    <row r="50" spans="1:74" ht="13.5" customHeight="1" thickBot="1" x14ac:dyDescent="0.25">
      <c r="A50" s="112" t="s">
        <v>21</v>
      </c>
      <c r="B50" s="15">
        <v>11</v>
      </c>
      <c r="C50" s="15">
        <v>9</v>
      </c>
      <c r="D50" s="60">
        <f t="shared" si="89"/>
        <v>-2</v>
      </c>
      <c r="E50" s="61">
        <f t="shared" si="107"/>
        <v>-18.181818181818176</v>
      </c>
      <c r="F50" s="15">
        <v>8</v>
      </c>
      <c r="G50" s="15">
        <v>13</v>
      </c>
      <c r="H50" s="39">
        <f t="shared" si="45"/>
        <v>5</v>
      </c>
      <c r="I50" s="61">
        <f t="shared" si="108"/>
        <v>62.5</v>
      </c>
      <c r="J50" s="15">
        <v>14</v>
      </c>
      <c r="K50" s="15">
        <v>13</v>
      </c>
      <c r="L50" s="60">
        <f t="shared" si="46"/>
        <v>-1</v>
      </c>
      <c r="M50" s="61">
        <f t="shared" si="47"/>
        <v>-7.1428571428571397</v>
      </c>
      <c r="N50" s="73">
        <f t="shared" si="93"/>
        <v>33</v>
      </c>
      <c r="O50" s="74">
        <f t="shared" si="94"/>
        <v>35</v>
      </c>
      <c r="P50" s="72">
        <v>116</v>
      </c>
      <c r="Q50" s="86">
        <f t="shared" si="13"/>
        <v>-81</v>
      </c>
      <c r="R50" s="87">
        <f t="shared" si="14"/>
        <v>-69.827586206896555</v>
      </c>
      <c r="S50" s="15">
        <v>18</v>
      </c>
      <c r="T50" s="15">
        <v>18</v>
      </c>
      <c r="U50" s="60">
        <f t="shared" si="49"/>
        <v>0</v>
      </c>
      <c r="V50" s="61">
        <f t="shared" si="109"/>
        <v>0</v>
      </c>
      <c r="W50" s="15">
        <v>13</v>
      </c>
      <c r="X50" s="15">
        <v>13</v>
      </c>
      <c r="Y50" s="60">
        <f t="shared" si="110"/>
        <v>0</v>
      </c>
      <c r="Z50" s="61">
        <f t="shared" si="111"/>
        <v>0</v>
      </c>
      <c r="AA50" s="15">
        <v>16</v>
      </c>
      <c r="AB50" s="15">
        <v>16</v>
      </c>
      <c r="AC50" s="60">
        <f t="shared" si="112"/>
        <v>0</v>
      </c>
      <c r="AD50" s="61">
        <f t="shared" si="113"/>
        <v>0</v>
      </c>
      <c r="AE50" s="73">
        <f t="shared" si="78"/>
        <v>47</v>
      </c>
      <c r="AF50" s="74">
        <f t="shared" si="79"/>
        <v>47</v>
      </c>
      <c r="AG50" s="75">
        <v>120</v>
      </c>
      <c r="AH50" s="86">
        <f t="shared" si="96"/>
        <v>-73</v>
      </c>
      <c r="AI50" s="87">
        <f t="shared" si="97"/>
        <v>-60.833333333333343</v>
      </c>
      <c r="AJ50" s="15">
        <v>7</v>
      </c>
      <c r="AK50" s="15">
        <v>7</v>
      </c>
      <c r="AL50" s="60">
        <f t="shared" si="114"/>
        <v>0</v>
      </c>
      <c r="AM50" s="61">
        <f t="shared" si="115"/>
        <v>0</v>
      </c>
      <c r="AN50" s="15">
        <v>9</v>
      </c>
      <c r="AO50" s="15">
        <v>9</v>
      </c>
      <c r="AP50" s="60">
        <f t="shared" si="116"/>
        <v>0</v>
      </c>
      <c r="AQ50" s="61">
        <f t="shared" si="117"/>
        <v>0</v>
      </c>
      <c r="AR50" s="15">
        <v>13</v>
      </c>
      <c r="AS50" s="15">
        <v>13</v>
      </c>
      <c r="AT50" s="60">
        <f t="shared" si="58"/>
        <v>0</v>
      </c>
      <c r="AU50" s="61">
        <f t="shared" si="105"/>
        <v>0</v>
      </c>
      <c r="AV50" s="73">
        <f t="shared" si="80"/>
        <v>29</v>
      </c>
      <c r="AW50" s="74">
        <f t="shared" si="81"/>
        <v>29</v>
      </c>
      <c r="AX50" s="75">
        <v>100</v>
      </c>
      <c r="AY50" s="94">
        <f t="shared" si="99"/>
        <v>-71</v>
      </c>
      <c r="AZ50" s="95">
        <f t="shared" si="100"/>
        <v>-71</v>
      </c>
      <c r="BA50" s="15">
        <v>14</v>
      </c>
      <c r="BB50" s="15">
        <v>14</v>
      </c>
      <c r="BC50" s="22">
        <f t="shared" si="72"/>
        <v>0</v>
      </c>
      <c r="BD50" s="12">
        <f t="shared" si="106"/>
        <v>0</v>
      </c>
      <c r="BE50" s="15">
        <v>17</v>
      </c>
      <c r="BF50" s="15">
        <v>17</v>
      </c>
      <c r="BG50" s="22">
        <f t="shared" si="118"/>
        <v>0</v>
      </c>
      <c r="BH50" s="33">
        <f t="shared" si="88"/>
        <v>0</v>
      </c>
      <c r="BI50" s="15">
        <v>17</v>
      </c>
      <c r="BJ50" s="15">
        <v>17</v>
      </c>
      <c r="BK50" s="22">
        <f t="shared" si="60"/>
        <v>0</v>
      </c>
      <c r="BL50" s="12">
        <f t="shared" si="74"/>
        <v>0</v>
      </c>
      <c r="BM50" s="73">
        <f t="shared" si="75"/>
        <v>48</v>
      </c>
      <c r="BN50" s="74">
        <f t="shared" si="76"/>
        <v>48</v>
      </c>
      <c r="BO50" s="75">
        <v>108</v>
      </c>
      <c r="BP50" s="32">
        <f t="shared" si="101"/>
        <v>-60</v>
      </c>
      <c r="BQ50" s="33">
        <f t="shared" si="102"/>
        <v>-55.555555555555557</v>
      </c>
      <c r="BR50" s="37">
        <f t="shared" si="77"/>
        <v>157</v>
      </c>
      <c r="BS50" s="13">
        <f t="shared" si="83"/>
        <v>159</v>
      </c>
      <c r="BT50" s="42">
        <f t="shared" si="5"/>
        <v>444</v>
      </c>
      <c r="BU50" s="32">
        <f t="shared" si="6"/>
        <v>-285</v>
      </c>
      <c r="BV50" s="33">
        <f t="shared" si="7"/>
        <v>-64.189189189189193</v>
      </c>
    </row>
    <row r="51" spans="1:74" ht="13.5" customHeight="1" thickBot="1" x14ac:dyDescent="0.25">
      <c r="A51" s="111" t="s">
        <v>22</v>
      </c>
      <c r="B51" s="15">
        <v>29</v>
      </c>
      <c r="C51" s="15">
        <v>21</v>
      </c>
      <c r="D51" s="60">
        <f t="shared" si="89"/>
        <v>-8</v>
      </c>
      <c r="E51" s="61">
        <f t="shared" si="107"/>
        <v>-27.586206896551722</v>
      </c>
      <c r="F51" s="15">
        <v>29</v>
      </c>
      <c r="G51" s="15">
        <v>19</v>
      </c>
      <c r="H51" s="60">
        <f t="shared" si="45"/>
        <v>-10</v>
      </c>
      <c r="I51" s="61">
        <f t="shared" si="108"/>
        <v>-34.482758620689658</v>
      </c>
      <c r="J51" s="15">
        <v>26</v>
      </c>
      <c r="K51" s="15">
        <v>16</v>
      </c>
      <c r="L51" s="60">
        <f t="shared" si="46"/>
        <v>-10</v>
      </c>
      <c r="M51" s="61">
        <f t="shared" si="47"/>
        <v>-38.46153846153846</v>
      </c>
      <c r="N51" s="73">
        <f t="shared" si="93"/>
        <v>84</v>
      </c>
      <c r="O51" s="74">
        <f t="shared" si="94"/>
        <v>56</v>
      </c>
      <c r="P51" s="75">
        <v>200</v>
      </c>
      <c r="Q51" s="86">
        <f t="shared" si="13"/>
        <v>-144</v>
      </c>
      <c r="R51" s="87">
        <f t="shared" si="14"/>
        <v>-72</v>
      </c>
      <c r="S51" s="15">
        <v>22</v>
      </c>
      <c r="T51" s="15">
        <v>22</v>
      </c>
      <c r="U51" s="60">
        <f t="shared" si="49"/>
        <v>0</v>
      </c>
      <c r="V51" s="61">
        <f t="shared" si="109"/>
        <v>0</v>
      </c>
      <c r="W51" s="15">
        <v>22</v>
      </c>
      <c r="X51" s="15">
        <v>22</v>
      </c>
      <c r="Y51" s="60">
        <f t="shared" si="110"/>
        <v>0</v>
      </c>
      <c r="Z51" s="61">
        <f t="shared" si="111"/>
        <v>0</v>
      </c>
      <c r="AA51" s="15">
        <v>28</v>
      </c>
      <c r="AB51" s="15">
        <v>28</v>
      </c>
      <c r="AC51" s="60">
        <f t="shared" si="112"/>
        <v>0</v>
      </c>
      <c r="AD51" s="61">
        <f t="shared" si="113"/>
        <v>0</v>
      </c>
      <c r="AE51" s="73">
        <f t="shared" si="78"/>
        <v>72</v>
      </c>
      <c r="AF51" s="74">
        <f t="shared" si="79"/>
        <v>72</v>
      </c>
      <c r="AG51" s="75">
        <v>200</v>
      </c>
      <c r="AH51" s="86">
        <f t="shared" si="96"/>
        <v>-128</v>
      </c>
      <c r="AI51" s="87">
        <f t="shared" si="97"/>
        <v>-64</v>
      </c>
      <c r="AJ51" s="15">
        <v>23</v>
      </c>
      <c r="AK51" s="15">
        <v>23</v>
      </c>
      <c r="AL51" s="60">
        <f t="shared" si="114"/>
        <v>0</v>
      </c>
      <c r="AM51" s="61">
        <f t="shared" si="115"/>
        <v>0</v>
      </c>
      <c r="AN51" s="15">
        <v>18</v>
      </c>
      <c r="AO51" s="15">
        <v>18</v>
      </c>
      <c r="AP51" s="60">
        <f t="shared" si="116"/>
        <v>0</v>
      </c>
      <c r="AQ51" s="61">
        <f t="shared" si="117"/>
        <v>0</v>
      </c>
      <c r="AR51" s="15">
        <v>22</v>
      </c>
      <c r="AS51" s="15">
        <v>22</v>
      </c>
      <c r="AT51" s="60">
        <f t="shared" si="58"/>
        <v>0</v>
      </c>
      <c r="AU51" s="61">
        <f t="shared" si="105"/>
        <v>0</v>
      </c>
      <c r="AV51" s="73">
        <f t="shared" si="80"/>
        <v>63</v>
      </c>
      <c r="AW51" s="74">
        <f t="shared" si="81"/>
        <v>63</v>
      </c>
      <c r="AX51" s="75">
        <v>100</v>
      </c>
      <c r="AY51" s="94">
        <f t="shared" si="99"/>
        <v>-37</v>
      </c>
      <c r="AZ51" s="95">
        <f t="shared" si="100"/>
        <v>-37</v>
      </c>
      <c r="BA51" s="15">
        <v>33</v>
      </c>
      <c r="BB51" s="15">
        <v>33</v>
      </c>
      <c r="BC51" s="22">
        <f t="shared" si="72"/>
        <v>0</v>
      </c>
      <c r="BD51" s="12">
        <f t="shared" si="106"/>
        <v>0</v>
      </c>
      <c r="BE51" s="15">
        <v>25</v>
      </c>
      <c r="BF51" s="15">
        <v>25</v>
      </c>
      <c r="BG51" s="22">
        <f t="shared" si="118"/>
        <v>0</v>
      </c>
      <c r="BH51" s="33">
        <f t="shared" si="88"/>
        <v>0</v>
      </c>
      <c r="BI51" s="15">
        <v>15</v>
      </c>
      <c r="BJ51" s="15">
        <v>15</v>
      </c>
      <c r="BK51" s="22">
        <f t="shared" si="60"/>
        <v>0</v>
      </c>
      <c r="BL51" s="12">
        <f t="shared" si="74"/>
        <v>0</v>
      </c>
      <c r="BM51" s="73">
        <f t="shared" si="75"/>
        <v>73</v>
      </c>
      <c r="BN51" s="74">
        <f t="shared" si="76"/>
        <v>73</v>
      </c>
      <c r="BO51" s="75">
        <v>193</v>
      </c>
      <c r="BP51" s="32">
        <f t="shared" si="101"/>
        <v>-120</v>
      </c>
      <c r="BQ51" s="33">
        <f t="shared" si="102"/>
        <v>-62.176165803108809</v>
      </c>
      <c r="BR51" s="37">
        <f t="shared" si="77"/>
        <v>292</v>
      </c>
      <c r="BS51" s="13">
        <f t="shared" si="83"/>
        <v>264</v>
      </c>
      <c r="BT51" s="42">
        <f t="shared" si="5"/>
        <v>693</v>
      </c>
      <c r="BU51" s="32">
        <f t="shared" si="6"/>
        <v>-429</v>
      </c>
      <c r="BV51" s="33">
        <f t="shared" si="7"/>
        <v>-61.904761904761905</v>
      </c>
    </row>
    <row r="52" spans="1:74" ht="13.5" customHeight="1" thickBot="1" x14ac:dyDescent="0.25">
      <c r="A52" s="111" t="s">
        <v>53</v>
      </c>
      <c r="B52" s="15">
        <v>26</v>
      </c>
      <c r="C52" s="15">
        <v>4</v>
      </c>
      <c r="D52" s="60">
        <f t="shared" si="89"/>
        <v>-22</v>
      </c>
      <c r="E52" s="61">
        <f t="shared" si="107"/>
        <v>-84.615384615384613</v>
      </c>
      <c r="F52" s="15">
        <v>53</v>
      </c>
      <c r="G52" s="15">
        <v>77</v>
      </c>
      <c r="H52" s="39">
        <f t="shared" si="45"/>
        <v>24</v>
      </c>
      <c r="I52" s="61">
        <f t="shared" si="108"/>
        <v>45.283018867924518</v>
      </c>
      <c r="J52" s="15">
        <v>60</v>
      </c>
      <c r="K52" s="15">
        <v>52</v>
      </c>
      <c r="L52" s="60">
        <f t="shared" si="46"/>
        <v>-8</v>
      </c>
      <c r="M52" s="61">
        <f t="shared" si="47"/>
        <v>-13.33333333333333</v>
      </c>
      <c r="N52" s="73">
        <f t="shared" si="93"/>
        <v>139</v>
      </c>
      <c r="O52" s="74">
        <f t="shared" si="94"/>
        <v>133</v>
      </c>
      <c r="P52" s="72">
        <v>390</v>
      </c>
      <c r="Q52" s="86">
        <f t="shared" si="13"/>
        <v>-257</v>
      </c>
      <c r="R52" s="87">
        <f t="shared" si="14"/>
        <v>-65.897435897435898</v>
      </c>
      <c r="S52" s="15">
        <v>61</v>
      </c>
      <c r="T52" s="15">
        <v>61</v>
      </c>
      <c r="U52" s="60">
        <f t="shared" si="49"/>
        <v>0</v>
      </c>
      <c r="V52" s="61">
        <f t="shared" si="109"/>
        <v>0</v>
      </c>
      <c r="W52" s="15">
        <v>52</v>
      </c>
      <c r="X52" s="15">
        <v>52</v>
      </c>
      <c r="Y52" s="60">
        <f t="shared" si="110"/>
        <v>0</v>
      </c>
      <c r="Z52" s="61">
        <f t="shared" si="111"/>
        <v>0</v>
      </c>
      <c r="AA52" s="15">
        <v>75</v>
      </c>
      <c r="AB52" s="15">
        <v>75</v>
      </c>
      <c r="AC52" s="60">
        <f t="shared" si="112"/>
        <v>0</v>
      </c>
      <c r="AD52" s="61">
        <f t="shared" ref="AD52:AD65" si="119">(AB52/AA52-1)*100</f>
        <v>0</v>
      </c>
      <c r="AE52" s="73">
        <f t="shared" si="78"/>
        <v>188</v>
      </c>
      <c r="AF52" s="74">
        <f t="shared" si="79"/>
        <v>188</v>
      </c>
      <c r="AG52" s="75">
        <v>390</v>
      </c>
      <c r="AH52" s="86">
        <f t="shared" si="96"/>
        <v>-202</v>
      </c>
      <c r="AI52" s="87">
        <f t="shared" si="97"/>
        <v>-51.794871794871788</v>
      </c>
      <c r="AJ52" s="15">
        <v>57</v>
      </c>
      <c r="AK52" s="15">
        <v>57</v>
      </c>
      <c r="AL52" s="60">
        <f t="shared" si="114"/>
        <v>0</v>
      </c>
      <c r="AM52" s="61">
        <f t="shared" ref="AM52:AM65" si="120">(AK52/AJ52-1)*100</f>
        <v>0</v>
      </c>
      <c r="AN52" s="15">
        <v>57</v>
      </c>
      <c r="AO52" s="15">
        <v>57</v>
      </c>
      <c r="AP52" s="60">
        <f t="shared" si="116"/>
        <v>0</v>
      </c>
      <c r="AQ52" s="61">
        <f t="shared" ref="AQ52:AQ65" si="121">(AO52/AN52-1)*100</f>
        <v>0</v>
      </c>
      <c r="AR52" s="15">
        <v>57</v>
      </c>
      <c r="AS52" s="15">
        <v>57</v>
      </c>
      <c r="AT52" s="60">
        <f t="shared" si="58"/>
        <v>0</v>
      </c>
      <c r="AU52" s="61">
        <f t="shared" si="105"/>
        <v>0</v>
      </c>
      <c r="AV52" s="73">
        <f t="shared" si="80"/>
        <v>171</v>
      </c>
      <c r="AW52" s="74">
        <f t="shared" si="81"/>
        <v>171</v>
      </c>
      <c r="AX52" s="75">
        <v>380</v>
      </c>
      <c r="AY52" s="94">
        <f t="shared" si="99"/>
        <v>-209</v>
      </c>
      <c r="AZ52" s="95">
        <f t="shared" si="100"/>
        <v>-55.000000000000007</v>
      </c>
      <c r="BA52" s="15">
        <v>40</v>
      </c>
      <c r="BB52" s="15">
        <v>40</v>
      </c>
      <c r="BC52" s="22">
        <f t="shared" si="72"/>
        <v>0</v>
      </c>
      <c r="BD52" s="12">
        <f t="shared" ref="BD52:BD65" si="122">(BB52/BA52-1)*100</f>
        <v>0</v>
      </c>
      <c r="BE52" s="15">
        <v>40</v>
      </c>
      <c r="BF52" s="15">
        <v>40</v>
      </c>
      <c r="BG52" s="22">
        <f t="shared" si="118"/>
        <v>0</v>
      </c>
      <c r="BH52" s="33">
        <f t="shared" si="88"/>
        <v>0</v>
      </c>
      <c r="BI52" s="15">
        <v>71</v>
      </c>
      <c r="BJ52" s="15">
        <v>71</v>
      </c>
      <c r="BK52" s="22">
        <f t="shared" si="60"/>
        <v>0</v>
      </c>
      <c r="BL52" s="12">
        <f t="shared" si="74"/>
        <v>0</v>
      </c>
      <c r="BM52" s="73">
        <f t="shared" si="75"/>
        <v>151</v>
      </c>
      <c r="BN52" s="74">
        <f t="shared" si="76"/>
        <v>151</v>
      </c>
      <c r="BO52" s="75">
        <v>315</v>
      </c>
      <c r="BP52" s="32">
        <f t="shared" si="101"/>
        <v>-164</v>
      </c>
      <c r="BQ52" s="33">
        <f t="shared" si="102"/>
        <v>-52.063492063492056</v>
      </c>
      <c r="BR52" s="37">
        <f t="shared" si="77"/>
        <v>649</v>
      </c>
      <c r="BS52" s="13">
        <f t="shared" si="83"/>
        <v>643</v>
      </c>
      <c r="BT52" s="42">
        <f t="shared" si="5"/>
        <v>1475</v>
      </c>
      <c r="BU52" s="32">
        <f t="shared" si="6"/>
        <v>-832</v>
      </c>
      <c r="BV52" s="33">
        <f t="shared" si="7"/>
        <v>-56.406779661016948</v>
      </c>
    </row>
    <row r="53" spans="1:74" ht="13.5" customHeight="1" thickBot="1" x14ac:dyDescent="0.25">
      <c r="A53" s="112" t="s">
        <v>23</v>
      </c>
      <c r="B53" s="15">
        <v>9</v>
      </c>
      <c r="C53" s="15">
        <v>16</v>
      </c>
      <c r="D53" s="39">
        <f t="shared" si="89"/>
        <v>7</v>
      </c>
      <c r="E53" s="61">
        <f t="shared" si="107"/>
        <v>77.777777777777771</v>
      </c>
      <c r="F53" s="15">
        <v>18</v>
      </c>
      <c r="G53" s="15">
        <v>15</v>
      </c>
      <c r="H53" s="60">
        <f t="shared" si="45"/>
        <v>-3</v>
      </c>
      <c r="I53" s="61">
        <f t="shared" si="108"/>
        <v>-16.666666666666664</v>
      </c>
      <c r="J53" s="15">
        <v>16</v>
      </c>
      <c r="K53" s="15">
        <v>24</v>
      </c>
      <c r="L53" s="39">
        <f t="shared" si="46"/>
        <v>8</v>
      </c>
      <c r="M53" s="61">
        <f t="shared" si="47"/>
        <v>50</v>
      </c>
      <c r="N53" s="73">
        <f t="shared" si="93"/>
        <v>43</v>
      </c>
      <c r="O53" s="74">
        <f t="shared" si="94"/>
        <v>55</v>
      </c>
      <c r="P53" s="75">
        <v>100</v>
      </c>
      <c r="Q53" s="86">
        <f t="shared" si="13"/>
        <v>-45</v>
      </c>
      <c r="R53" s="87">
        <f t="shared" si="14"/>
        <v>-44.999999999999993</v>
      </c>
      <c r="S53" s="15">
        <v>16</v>
      </c>
      <c r="T53" s="15">
        <v>16</v>
      </c>
      <c r="U53" s="60">
        <f t="shared" si="49"/>
        <v>0</v>
      </c>
      <c r="V53" s="61">
        <f t="shared" si="109"/>
        <v>0</v>
      </c>
      <c r="W53" s="15">
        <v>15</v>
      </c>
      <c r="X53" s="15">
        <v>15</v>
      </c>
      <c r="Y53" s="60">
        <f t="shared" si="110"/>
        <v>0</v>
      </c>
      <c r="Z53" s="61">
        <f t="shared" si="111"/>
        <v>0</v>
      </c>
      <c r="AA53" s="15">
        <v>5</v>
      </c>
      <c r="AB53" s="15">
        <v>5</v>
      </c>
      <c r="AC53" s="60">
        <f t="shared" si="112"/>
        <v>0</v>
      </c>
      <c r="AD53" s="61">
        <f t="shared" si="119"/>
        <v>0</v>
      </c>
      <c r="AE53" s="73">
        <f t="shared" si="78"/>
        <v>36</v>
      </c>
      <c r="AF53" s="74">
        <f t="shared" si="79"/>
        <v>36</v>
      </c>
      <c r="AG53" s="75">
        <v>60</v>
      </c>
      <c r="AH53" s="86">
        <f t="shared" si="96"/>
        <v>-24</v>
      </c>
      <c r="AI53" s="87">
        <f t="shared" si="97"/>
        <v>-40</v>
      </c>
      <c r="AJ53" s="15">
        <v>5</v>
      </c>
      <c r="AK53" s="15">
        <v>5</v>
      </c>
      <c r="AL53" s="60">
        <f t="shared" si="114"/>
        <v>0</v>
      </c>
      <c r="AM53" s="61">
        <f t="shared" si="120"/>
        <v>0</v>
      </c>
      <c r="AN53" s="15">
        <v>4</v>
      </c>
      <c r="AO53" s="15">
        <v>4</v>
      </c>
      <c r="AP53" s="60">
        <f t="shared" si="116"/>
        <v>0</v>
      </c>
      <c r="AQ53" s="61">
        <f t="shared" si="121"/>
        <v>0</v>
      </c>
      <c r="AR53" s="15">
        <v>10</v>
      </c>
      <c r="AS53" s="15">
        <v>10</v>
      </c>
      <c r="AT53" s="60">
        <f t="shared" si="58"/>
        <v>0</v>
      </c>
      <c r="AU53" s="61">
        <f t="shared" si="105"/>
        <v>0</v>
      </c>
      <c r="AV53" s="73">
        <f t="shared" si="80"/>
        <v>19</v>
      </c>
      <c r="AW53" s="74">
        <f t="shared" si="81"/>
        <v>19</v>
      </c>
      <c r="AX53" s="75">
        <v>60</v>
      </c>
      <c r="AY53" s="94">
        <f t="shared" si="99"/>
        <v>-41</v>
      </c>
      <c r="AZ53" s="95">
        <f t="shared" si="100"/>
        <v>-68.333333333333329</v>
      </c>
      <c r="BA53" s="15">
        <v>10</v>
      </c>
      <c r="BB53" s="15">
        <v>10</v>
      </c>
      <c r="BC53" s="22">
        <f t="shared" si="72"/>
        <v>0</v>
      </c>
      <c r="BD53" s="12">
        <f t="shared" si="122"/>
        <v>0</v>
      </c>
      <c r="BE53" s="15">
        <v>11</v>
      </c>
      <c r="BF53" s="15">
        <v>11</v>
      </c>
      <c r="BG53" s="22">
        <f t="shared" si="118"/>
        <v>0</v>
      </c>
      <c r="BH53" s="33">
        <f t="shared" si="88"/>
        <v>0</v>
      </c>
      <c r="BI53" s="15">
        <v>10</v>
      </c>
      <c r="BJ53" s="15">
        <v>10</v>
      </c>
      <c r="BK53" s="22">
        <f t="shared" si="60"/>
        <v>0</v>
      </c>
      <c r="BL53" s="12">
        <f t="shared" si="74"/>
        <v>0</v>
      </c>
      <c r="BM53" s="73">
        <f t="shared" si="75"/>
        <v>31</v>
      </c>
      <c r="BN53" s="74">
        <f t="shared" si="76"/>
        <v>31</v>
      </c>
      <c r="BO53" s="75">
        <v>77</v>
      </c>
      <c r="BP53" s="32">
        <f t="shared" si="101"/>
        <v>-46</v>
      </c>
      <c r="BQ53" s="33">
        <f t="shared" si="102"/>
        <v>-59.740259740259738</v>
      </c>
      <c r="BR53" s="37">
        <f t="shared" si="77"/>
        <v>129</v>
      </c>
      <c r="BS53" s="13">
        <f t="shared" si="83"/>
        <v>141</v>
      </c>
      <c r="BT53" s="42">
        <f t="shared" si="5"/>
        <v>297</v>
      </c>
      <c r="BU53" s="32">
        <f t="shared" si="6"/>
        <v>-156</v>
      </c>
      <c r="BV53" s="33">
        <f t="shared" si="7"/>
        <v>-52.525252525252533</v>
      </c>
    </row>
    <row r="54" spans="1:74" ht="13.5" customHeight="1" thickBot="1" x14ac:dyDescent="0.25">
      <c r="A54" s="111" t="s">
        <v>30</v>
      </c>
      <c r="B54" s="15">
        <v>75</v>
      </c>
      <c r="C54" s="15">
        <v>64</v>
      </c>
      <c r="D54" s="60">
        <f t="shared" si="89"/>
        <v>-11</v>
      </c>
      <c r="E54" s="61">
        <f t="shared" si="107"/>
        <v>-14.666666666666661</v>
      </c>
      <c r="F54" s="15">
        <v>77</v>
      </c>
      <c r="G54" s="15">
        <v>74</v>
      </c>
      <c r="H54" s="60">
        <f t="shared" si="45"/>
        <v>-3</v>
      </c>
      <c r="I54" s="61">
        <f t="shared" si="108"/>
        <v>-3.8961038961038974</v>
      </c>
      <c r="J54" s="15">
        <v>64</v>
      </c>
      <c r="K54" s="15">
        <v>72</v>
      </c>
      <c r="L54" s="60">
        <f t="shared" si="46"/>
        <v>8</v>
      </c>
      <c r="M54" s="61">
        <f t="shared" si="47"/>
        <v>12.5</v>
      </c>
      <c r="N54" s="73">
        <f t="shared" si="93"/>
        <v>216</v>
      </c>
      <c r="O54" s="74">
        <f t="shared" si="94"/>
        <v>210</v>
      </c>
      <c r="P54" s="72">
        <v>250</v>
      </c>
      <c r="Q54" s="86">
        <f t="shared" si="13"/>
        <v>-40</v>
      </c>
      <c r="R54" s="87">
        <f t="shared" si="14"/>
        <v>-16.000000000000004</v>
      </c>
      <c r="S54" s="15">
        <v>75</v>
      </c>
      <c r="T54" s="15">
        <v>75</v>
      </c>
      <c r="U54" s="60">
        <f t="shared" si="49"/>
        <v>0</v>
      </c>
      <c r="V54" s="61">
        <f t="shared" si="109"/>
        <v>0</v>
      </c>
      <c r="W54" s="15">
        <v>75</v>
      </c>
      <c r="X54" s="15">
        <v>75</v>
      </c>
      <c r="Y54" s="60">
        <f t="shared" si="110"/>
        <v>0</v>
      </c>
      <c r="Z54" s="61">
        <f t="shared" si="111"/>
        <v>0</v>
      </c>
      <c r="AA54" s="15">
        <v>69</v>
      </c>
      <c r="AB54" s="15">
        <v>69</v>
      </c>
      <c r="AC54" s="60">
        <f t="shared" si="112"/>
        <v>0</v>
      </c>
      <c r="AD54" s="61">
        <f t="shared" si="119"/>
        <v>0</v>
      </c>
      <c r="AE54" s="73">
        <f t="shared" si="78"/>
        <v>219</v>
      </c>
      <c r="AF54" s="74">
        <f t="shared" si="79"/>
        <v>219</v>
      </c>
      <c r="AG54" s="75">
        <v>250</v>
      </c>
      <c r="AH54" s="86">
        <f t="shared" si="96"/>
        <v>-31</v>
      </c>
      <c r="AI54" s="87">
        <f t="shared" si="97"/>
        <v>-12.4</v>
      </c>
      <c r="AJ54" s="15">
        <v>52</v>
      </c>
      <c r="AK54" s="15">
        <v>52</v>
      </c>
      <c r="AL54" s="60">
        <f t="shared" si="114"/>
        <v>0</v>
      </c>
      <c r="AM54" s="61">
        <f t="shared" si="120"/>
        <v>0</v>
      </c>
      <c r="AN54" s="15">
        <v>56</v>
      </c>
      <c r="AO54" s="15">
        <v>56</v>
      </c>
      <c r="AP54" s="60">
        <f t="shared" si="116"/>
        <v>0</v>
      </c>
      <c r="AQ54" s="61">
        <f t="shared" si="121"/>
        <v>0</v>
      </c>
      <c r="AR54" s="15">
        <v>45</v>
      </c>
      <c r="AS54" s="15">
        <v>45</v>
      </c>
      <c r="AT54" s="60">
        <f t="shared" si="58"/>
        <v>0</v>
      </c>
      <c r="AU54" s="61">
        <f t="shared" si="105"/>
        <v>0</v>
      </c>
      <c r="AV54" s="73">
        <f t="shared" si="80"/>
        <v>153</v>
      </c>
      <c r="AW54" s="74">
        <f t="shared" si="81"/>
        <v>153</v>
      </c>
      <c r="AX54" s="75">
        <v>220</v>
      </c>
      <c r="AY54" s="94">
        <f t="shared" si="99"/>
        <v>-67</v>
      </c>
      <c r="AZ54" s="95">
        <f t="shared" si="100"/>
        <v>-30.454545454545457</v>
      </c>
      <c r="BA54" s="15">
        <v>52</v>
      </c>
      <c r="BB54" s="15">
        <v>52</v>
      </c>
      <c r="BC54" s="22">
        <f t="shared" si="72"/>
        <v>0</v>
      </c>
      <c r="BD54" s="12">
        <f t="shared" si="122"/>
        <v>0</v>
      </c>
      <c r="BE54" s="15">
        <v>61</v>
      </c>
      <c r="BF54" s="15">
        <v>61</v>
      </c>
      <c r="BG54" s="22">
        <f t="shared" si="118"/>
        <v>0</v>
      </c>
      <c r="BH54" s="33">
        <f t="shared" si="88"/>
        <v>0</v>
      </c>
      <c r="BI54" s="15">
        <v>62</v>
      </c>
      <c r="BJ54" s="15">
        <v>62</v>
      </c>
      <c r="BK54" s="22">
        <f t="shared" si="60"/>
        <v>0</v>
      </c>
      <c r="BL54" s="12">
        <f t="shared" si="74"/>
        <v>0</v>
      </c>
      <c r="BM54" s="73">
        <f t="shared" si="75"/>
        <v>175</v>
      </c>
      <c r="BN54" s="74">
        <f t="shared" si="76"/>
        <v>175</v>
      </c>
      <c r="BO54" s="75">
        <v>242</v>
      </c>
      <c r="BP54" s="32">
        <f t="shared" si="101"/>
        <v>-67</v>
      </c>
      <c r="BQ54" s="33">
        <f t="shared" si="102"/>
        <v>-27.685950413223136</v>
      </c>
      <c r="BR54" s="37">
        <f t="shared" si="77"/>
        <v>763</v>
      </c>
      <c r="BS54" s="13">
        <f t="shared" si="83"/>
        <v>757</v>
      </c>
      <c r="BT54" s="42">
        <f t="shared" si="5"/>
        <v>962</v>
      </c>
      <c r="BU54" s="32">
        <f t="shared" si="6"/>
        <v>-205</v>
      </c>
      <c r="BV54" s="33">
        <f t="shared" si="7"/>
        <v>-21.309771309771307</v>
      </c>
    </row>
    <row r="55" spans="1:74" ht="13.5" customHeight="1" thickBot="1" x14ac:dyDescent="0.25">
      <c r="A55" s="111" t="s">
        <v>90</v>
      </c>
      <c r="B55" s="15">
        <v>45</v>
      </c>
      <c r="C55" s="15">
        <v>37</v>
      </c>
      <c r="D55" s="60">
        <f t="shared" si="89"/>
        <v>-8</v>
      </c>
      <c r="E55" s="61">
        <f t="shared" si="107"/>
        <v>-17.777777777777782</v>
      </c>
      <c r="F55" s="15">
        <v>45</v>
      </c>
      <c r="G55" s="15">
        <v>40</v>
      </c>
      <c r="H55" s="60">
        <f t="shared" si="45"/>
        <v>-5</v>
      </c>
      <c r="I55" s="61">
        <f t="shared" si="108"/>
        <v>-11.111111111111116</v>
      </c>
      <c r="J55" s="15">
        <v>45</v>
      </c>
      <c r="K55" s="15">
        <v>44</v>
      </c>
      <c r="L55" s="60">
        <f t="shared" si="46"/>
        <v>-1</v>
      </c>
      <c r="M55" s="61">
        <f t="shared" si="47"/>
        <v>-2.2222222222222254</v>
      </c>
      <c r="N55" s="73">
        <f t="shared" si="93"/>
        <v>135</v>
      </c>
      <c r="O55" s="74">
        <f t="shared" si="94"/>
        <v>121</v>
      </c>
      <c r="P55" s="75">
        <v>240</v>
      </c>
      <c r="Q55" s="86">
        <f t="shared" si="13"/>
        <v>-119</v>
      </c>
      <c r="R55" s="87">
        <f t="shared" si="14"/>
        <v>-49.583333333333336</v>
      </c>
      <c r="S55" s="15">
        <v>51</v>
      </c>
      <c r="T55" s="15">
        <v>51</v>
      </c>
      <c r="U55" s="60">
        <f t="shared" si="49"/>
        <v>0</v>
      </c>
      <c r="V55" s="61">
        <f t="shared" si="109"/>
        <v>0</v>
      </c>
      <c r="W55" s="15">
        <v>41</v>
      </c>
      <c r="X55" s="15">
        <v>41</v>
      </c>
      <c r="Y55" s="60">
        <f t="shared" si="110"/>
        <v>0</v>
      </c>
      <c r="Z55" s="61">
        <f t="shared" si="111"/>
        <v>0</v>
      </c>
      <c r="AA55" s="15">
        <v>36</v>
      </c>
      <c r="AB55" s="15">
        <v>36</v>
      </c>
      <c r="AC55" s="60">
        <f t="shared" si="112"/>
        <v>0</v>
      </c>
      <c r="AD55" s="61">
        <f t="shared" si="119"/>
        <v>0</v>
      </c>
      <c r="AE55" s="73">
        <f t="shared" si="78"/>
        <v>128</v>
      </c>
      <c r="AF55" s="74">
        <f t="shared" si="79"/>
        <v>128</v>
      </c>
      <c r="AG55" s="75">
        <v>250</v>
      </c>
      <c r="AH55" s="86">
        <f t="shared" si="96"/>
        <v>-122</v>
      </c>
      <c r="AI55" s="87">
        <f t="shared" si="97"/>
        <v>-48.8</v>
      </c>
      <c r="AJ55" s="15">
        <v>42</v>
      </c>
      <c r="AK55" s="15">
        <v>42</v>
      </c>
      <c r="AL55" s="60">
        <f t="shared" si="114"/>
        <v>0</v>
      </c>
      <c r="AM55" s="61">
        <f t="shared" si="120"/>
        <v>0</v>
      </c>
      <c r="AN55" s="15">
        <v>34</v>
      </c>
      <c r="AO55" s="15">
        <v>34</v>
      </c>
      <c r="AP55" s="60">
        <f t="shared" si="116"/>
        <v>0</v>
      </c>
      <c r="AQ55" s="61">
        <f t="shared" si="121"/>
        <v>0</v>
      </c>
      <c r="AR55" s="15">
        <v>40</v>
      </c>
      <c r="AS55" s="15">
        <v>40</v>
      </c>
      <c r="AT55" s="60">
        <f t="shared" si="58"/>
        <v>0</v>
      </c>
      <c r="AU55" s="61">
        <f t="shared" si="105"/>
        <v>0</v>
      </c>
      <c r="AV55" s="73">
        <f t="shared" si="80"/>
        <v>116</v>
      </c>
      <c r="AW55" s="74">
        <f t="shared" si="81"/>
        <v>116</v>
      </c>
      <c r="AX55" s="75">
        <v>210</v>
      </c>
      <c r="AY55" s="94">
        <f t="shared" si="99"/>
        <v>-94</v>
      </c>
      <c r="AZ55" s="95">
        <f t="shared" si="100"/>
        <v>-44.761904761904759</v>
      </c>
      <c r="BA55" s="15">
        <v>48</v>
      </c>
      <c r="BB55" s="15">
        <v>48</v>
      </c>
      <c r="BC55" s="22">
        <f t="shared" si="72"/>
        <v>0</v>
      </c>
      <c r="BD55" s="12">
        <f t="shared" si="122"/>
        <v>0</v>
      </c>
      <c r="BE55" s="15">
        <v>51</v>
      </c>
      <c r="BF55" s="15">
        <v>51</v>
      </c>
      <c r="BG55" s="22">
        <f t="shared" si="118"/>
        <v>0</v>
      </c>
      <c r="BH55" s="33">
        <f t="shared" si="88"/>
        <v>0</v>
      </c>
      <c r="BI55" s="15">
        <v>45</v>
      </c>
      <c r="BJ55" s="15">
        <v>45</v>
      </c>
      <c r="BK55" s="155">
        <f t="shared" si="60"/>
        <v>0</v>
      </c>
      <c r="BL55" s="12">
        <f t="shared" si="74"/>
        <v>0</v>
      </c>
      <c r="BM55" s="73">
        <f t="shared" si="75"/>
        <v>144</v>
      </c>
      <c r="BN55" s="74">
        <f t="shared" si="76"/>
        <v>144</v>
      </c>
      <c r="BO55" s="75">
        <v>216</v>
      </c>
      <c r="BP55" s="32">
        <f t="shared" si="101"/>
        <v>-72</v>
      </c>
      <c r="BQ55" s="33">
        <f t="shared" si="102"/>
        <v>-33.333333333333336</v>
      </c>
      <c r="BR55" s="37">
        <f t="shared" si="77"/>
        <v>523</v>
      </c>
      <c r="BS55" s="13">
        <f t="shared" si="83"/>
        <v>509</v>
      </c>
      <c r="BT55" s="42">
        <f>P55+AG55+AX55+BO55</f>
        <v>916</v>
      </c>
      <c r="BU55" s="32">
        <f t="shared" si="6"/>
        <v>-407</v>
      </c>
      <c r="BV55" s="33">
        <f t="shared" si="7"/>
        <v>-44.432314410480345</v>
      </c>
    </row>
    <row r="56" spans="1:74" ht="13.5" customHeight="1" thickBot="1" x14ac:dyDescent="0.25">
      <c r="A56" s="111" t="s">
        <v>24</v>
      </c>
      <c r="B56" s="15">
        <v>28</v>
      </c>
      <c r="C56" s="15">
        <v>28</v>
      </c>
      <c r="D56" s="60">
        <f t="shared" si="89"/>
        <v>0</v>
      </c>
      <c r="E56" s="61">
        <f t="shared" si="107"/>
        <v>0</v>
      </c>
      <c r="F56" s="15">
        <v>30</v>
      </c>
      <c r="G56" s="15">
        <v>27</v>
      </c>
      <c r="H56" s="60">
        <f t="shared" si="45"/>
        <v>-3</v>
      </c>
      <c r="I56" s="61">
        <f t="shared" si="108"/>
        <v>-9.9999999999999982</v>
      </c>
      <c r="J56" s="15">
        <v>30</v>
      </c>
      <c r="K56" s="15">
        <v>30</v>
      </c>
      <c r="L56" s="60">
        <f t="shared" si="46"/>
        <v>0</v>
      </c>
      <c r="M56" s="61">
        <f t="shared" si="47"/>
        <v>0</v>
      </c>
      <c r="N56" s="73">
        <f t="shared" si="93"/>
        <v>88</v>
      </c>
      <c r="O56" s="74">
        <f t="shared" si="94"/>
        <v>85</v>
      </c>
      <c r="P56" s="72">
        <v>150</v>
      </c>
      <c r="Q56" s="86">
        <f t="shared" si="13"/>
        <v>-65</v>
      </c>
      <c r="R56" s="87">
        <f t="shared" si="14"/>
        <v>-43.333333333333336</v>
      </c>
      <c r="S56" s="15">
        <v>36</v>
      </c>
      <c r="T56" s="15">
        <v>36</v>
      </c>
      <c r="U56" s="60">
        <f t="shared" si="49"/>
        <v>0</v>
      </c>
      <c r="V56" s="61">
        <f t="shared" si="109"/>
        <v>0</v>
      </c>
      <c r="W56" s="15">
        <v>29</v>
      </c>
      <c r="X56" s="15">
        <v>29</v>
      </c>
      <c r="Y56" s="60">
        <f t="shared" si="110"/>
        <v>0</v>
      </c>
      <c r="Z56" s="61">
        <f t="shared" si="111"/>
        <v>0</v>
      </c>
      <c r="AA56" s="15">
        <v>36</v>
      </c>
      <c r="AB56" s="15">
        <v>36</v>
      </c>
      <c r="AC56" s="60">
        <f t="shared" si="112"/>
        <v>0</v>
      </c>
      <c r="AD56" s="61">
        <f t="shared" si="119"/>
        <v>0</v>
      </c>
      <c r="AE56" s="73">
        <f t="shared" si="78"/>
        <v>101</v>
      </c>
      <c r="AF56" s="74">
        <f t="shared" si="79"/>
        <v>101</v>
      </c>
      <c r="AG56" s="75">
        <v>120</v>
      </c>
      <c r="AH56" s="86">
        <f t="shared" si="96"/>
        <v>-19</v>
      </c>
      <c r="AI56" s="87">
        <f t="shared" si="97"/>
        <v>-15.833333333333332</v>
      </c>
      <c r="AJ56" s="15">
        <v>27</v>
      </c>
      <c r="AK56" s="15">
        <v>27</v>
      </c>
      <c r="AL56" s="60">
        <f t="shared" si="114"/>
        <v>0</v>
      </c>
      <c r="AM56" s="61">
        <f t="shared" si="120"/>
        <v>0</v>
      </c>
      <c r="AN56" s="15">
        <v>24</v>
      </c>
      <c r="AO56" s="15">
        <v>24</v>
      </c>
      <c r="AP56" s="60">
        <f t="shared" si="116"/>
        <v>0</v>
      </c>
      <c r="AQ56" s="61">
        <f t="shared" si="121"/>
        <v>0</v>
      </c>
      <c r="AR56" s="15">
        <v>35</v>
      </c>
      <c r="AS56" s="15">
        <v>35</v>
      </c>
      <c r="AT56" s="60">
        <f t="shared" si="58"/>
        <v>0</v>
      </c>
      <c r="AU56" s="61">
        <f t="shared" si="105"/>
        <v>0</v>
      </c>
      <c r="AV56" s="73">
        <f t="shared" si="80"/>
        <v>86</v>
      </c>
      <c r="AW56" s="74">
        <f t="shared" si="81"/>
        <v>86</v>
      </c>
      <c r="AX56" s="75">
        <v>120</v>
      </c>
      <c r="AY56" s="94">
        <f t="shared" si="99"/>
        <v>-34</v>
      </c>
      <c r="AZ56" s="95">
        <f t="shared" si="100"/>
        <v>-28.333333333333332</v>
      </c>
      <c r="BA56" s="15">
        <v>30</v>
      </c>
      <c r="BB56" s="15">
        <v>30</v>
      </c>
      <c r="BC56" s="22">
        <f t="shared" si="72"/>
        <v>0</v>
      </c>
      <c r="BD56" s="12">
        <f t="shared" si="122"/>
        <v>0</v>
      </c>
      <c r="BE56" s="15">
        <v>35</v>
      </c>
      <c r="BF56" s="15">
        <v>35</v>
      </c>
      <c r="BG56" s="22">
        <f t="shared" si="118"/>
        <v>0</v>
      </c>
      <c r="BH56" s="33">
        <f t="shared" si="88"/>
        <v>0</v>
      </c>
      <c r="BI56" s="15">
        <v>31</v>
      </c>
      <c r="BJ56" s="15">
        <v>31</v>
      </c>
      <c r="BK56" s="22">
        <f t="shared" si="60"/>
        <v>0</v>
      </c>
      <c r="BL56" s="12">
        <f t="shared" si="74"/>
        <v>0</v>
      </c>
      <c r="BM56" s="73">
        <f t="shared" si="75"/>
        <v>96</v>
      </c>
      <c r="BN56" s="74">
        <f t="shared" si="76"/>
        <v>96</v>
      </c>
      <c r="BO56" s="75">
        <v>105</v>
      </c>
      <c r="BP56" s="32">
        <f t="shared" si="101"/>
        <v>-9</v>
      </c>
      <c r="BQ56" s="33">
        <f t="shared" si="102"/>
        <v>-8.5714285714285747</v>
      </c>
      <c r="BR56" s="37">
        <f t="shared" si="77"/>
        <v>371</v>
      </c>
      <c r="BS56" s="13">
        <f t="shared" si="83"/>
        <v>368</v>
      </c>
      <c r="BT56" s="42">
        <f t="shared" si="5"/>
        <v>495</v>
      </c>
      <c r="BU56" s="32">
        <f t="shared" si="6"/>
        <v>-127</v>
      </c>
      <c r="BV56" s="33">
        <f t="shared" si="7"/>
        <v>-25.656565656565654</v>
      </c>
    </row>
    <row r="57" spans="1:74" ht="13.5" customHeight="1" thickBot="1" x14ac:dyDescent="0.25">
      <c r="A57" s="113" t="s">
        <v>91</v>
      </c>
      <c r="B57" s="16">
        <v>11</v>
      </c>
      <c r="C57" s="16">
        <v>35</v>
      </c>
      <c r="D57" s="160">
        <f t="shared" si="89"/>
        <v>24</v>
      </c>
      <c r="E57" s="63">
        <f t="shared" si="107"/>
        <v>218.18181818181816</v>
      </c>
      <c r="F57" s="16">
        <v>51</v>
      </c>
      <c r="G57" s="16">
        <v>71</v>
      </c>
      <c r="H57" s="160">
        <f t="shared" si="45"/>
        <v>20</v>
      </c>
      <c r="I57" s="63">
        <f t="shared" si="108"/>
        <v>39.2156862745098</v>
      </c>
      <c r="J57" s="16">
        <v>48</v>
      </c>
      <c r="K57" s="16">
        <v>50</v>
      </c>
      <c r="L57" s="62">
        <f t="shared" si="46"/>
        <v>2</v>
      </c>
      <c r="M57" s="63">
        <f t="shared" si="47"/>
        <v>4.1666666666666741</v>
      </c>
      <c r="N57" s="73">
        <f t="shared" si="93"/>
        <v>110</v>
      </c>
      <c r="O57" s="74">
        <f t="shared" si="94"/>
        <v>156</v>
      </c>
      <c r="P57" s="75">
        <v>340</v>
      </c>
      <c r="Q57" s="86">
        <f t="shared" si="13"/>
        <v>-184</v>
      </c>
      <c r="R57" s="87">
        <f t="shared" si="14"/>
        <v>-54.117647058823536</v>
      </c>
      <c r="S57" s="16">
        <v>81</v>
      </c>
      <c r="T57" s="16">
        <v>81</v>
      </c>
      <c r="U57" s="62">
        <f t="shared" si="49"/>
        <v>0</v>
      </c>
      <c r="V57" s="63">
        <f t="shared" si="109"/>
        <v>0</v>
      </c>
      <c r="W57" s="16">
        <v>47</v>
      </c>
      <c r="X57" s="16">
        <v>47</v>
      </c>
      <c r="Y57" s="62">
        <f t="shared" si="110"/>
        <v>0</v>
      </c>
      <c r="Z57" s="63">
        <f t="shared" ref="Z57:Z65" si="123">(X57/W57-1)*100</f>
        <v>0</v>
      </c>
      <c r="AA57" s="16">
        <v>56</v>
      </c>
      <c r="AB57" s="16">
        <v>56</v>
      </c>
      <c r="AC57" s="62">
        <f t="shared" si="112"/>
        <v>0</v>
      </c>
      <c r="AD57" s="63">
        <f t="shared" si="119"/>
        <v>0</v>
      </c>
      <c r="AE57" s="73">
        <f t="shared" si="78"/>
        <v>184</v>
      </c>
      <c r="AF57" s="74">
        <f t="shared" si="79"/>
        <v>184</v>
      </c>
      <c r="AG57" s="78">
        <v>453</v>
      </c>
      <c r="AH57" s="86">
        <f t="shared" si="96"/>
        <v>-269</v>
      </c>
      <c r="AI57" s="87">
        <f t="shared" si="97"/>
        <v>-59.381898454746128</v>
      </c>
      <c r="AJ57" s="16">
        <v>31</v>
      </c>
      <c r="AK57" s="16">
        <v>31</v>
      </c>
      <c r="AL57" s="62">
        <f t="shared" si="114"/>
        <v>0</v>
      </c>
      <c r="AM57" s="63">
        <f t="shared" si="120"/>
        <v>0</v>
      </c>
      <c r="AN57" s="16">
        <v>31</v>
      </c>
      <c r="AO57" s="16">
        <v>31</v>
      </c>
      <c r="AP57" s="62">
        <f t="shared" si="116"/>
        <v>0</v>
      </c>
      <c r="AQ57" s="63">
        <f t="shared" si="121"/>
        <v>0</v>
      </c>
      <c r="AR57" s="16">
        <v>51</v>
      </c>
      <c r="AS57" s="16">
        <v>51</v>
      </c>
      <c r="AT57" s="60">
        <f t="shared" si="58"/>
        <v>0</v>
      </c>
      <c r="AU57" s="63">
        <f t="shared" si="105"/>
        <v>0</v>
      </c>
      <c r="AV57" s="73">
        <f t="shared" si="80"/>
        <v>113</v>
      </c>
      <c r="AW57" s="74">
        <f t="shared" si="81"/>
        <v>113</v>
      </c>
      <c r="AX57" s="78">
        <v>310</v>
      </c>
      <c r="AY57" s="94">
        <f t="shared" si="99"/>
        <v>-197</v>
      </c>
      <c r="AZ57" s="95">
        <f t="shared" si="100"/>
        <v>-63.548387096774192</v>
      </c>
      <c r="BA57" s="16">
        <v>61</v>
      </c>
      <c r="BB57" s="16">
        <v>61</v>
      </c>
      <c r="BC57" s="23">
        <f t="shared" si="72"/>
        <v>0</v>
      </c>
      <c r="BD57" s="24">
        <f t="shared" si="122"/>
        <v>0</v>
      </c>
      <c r="BE57" s="16">
        <v>53</v>
      </c>
      <c r="BF57" s="16">
        <v>53</v>
      </c>
      <c r="BG57" s="23">
        <f t="shared" si="118"/>
        <v>0</v>
      </c>
      <c r="BH57" s="24">
        <f t="shared" ref="BH57:BH65" si="124">(BF57/BE57-1)*100</f>
        <v>0</v>
      </c>
      <c r="BI57" s="16">
        <v>54</v>
      </c>
      <c r="BJ57" s="16">
        <v>54</v>
      </c>
      <c r="BK57" s="155">
        <f t="shared" si="60"/>
        <v>0</v>
      </c>
      <c r="BL57" s="24">
        <f t="shared" si="74"/>
        <v>0</v>
      </c>
      <c r="BM57" s="73">
        <f t="shared" si="75"/>
        <v>168</v>
      </c>
      <c r="BN57" s="74">
        <f t="shared" si="76"/>
        <v>168</v>
      </c>
      <c r="BO57" s="78">
        <v>181</v>
      </c>
      <c r="BP57" s="32">
        <f t="shared" si="101"/>
        <v>-13</v>
      </c>
      <c r="BQ57" s="33">
        <f t="shared" si="102"/>
        <v>-7.1823204419889546</v>
      </c>
      <c r="BR57" s="37">
        <f t="shared" si="77"/>
        <v>575</v>
      </c>
      <c r="BS57" s="13">
        <f t="shared" si="83"/>
        <v>621</v>
      </c>
      <c r="BT57" s="42">
        <f t="shared" si="5"/>
        <v>1284</v>
      </c>
      <c r="BU57" s="32">
        <f t="shared" si="6"/>
        <v>-663</v>
      </c>
      <c r="BV57" s="33">
        <f t="shared" si="7"/>
        <v>-51.635514018691588</v>
      </c>
    </row>
    <row r="58" spans="1:74" ht="25.5" customHeight="1" thickBot="1" x14ac:dyDescent="0.25">
      <c r="A58" s="114" t="s">
        <v>26</v>
      </c>
      <c r="B58" s="8">
        <f>SUM(B41:B57)</f>
        <v>912</v>
      </c>
      <c r="C58" s="8">
        <f>SUM(C41:C57)</f>
        <v>872</v>
      </c>
      <c r="D58" s="158">
        <f t="shared" si="89"/>
        <v>-40</v>
      </c>
      <c r="E58" s="9">
        <f t="shared" si="107"/>
        <v>-4.3859649122807038</v>
      </c>
      <c r="F58" s="8">
        <f>SUM(F41:F57)</f>
        <v>1050</v>
      </c>
      <c r="G58" s="8">
        <f>SUM(G41:G57)</f>
        <v>1087</v>
      </c>
      <c r="H58" s="159">
        <f t="shared" si="45"/>
        <v>37</v>
      </c>
      <c r="I58" s="9">
        <f t="shared" si="108"/>
        <v>3.5238095238095291</v>
      </c>
      <c r="J58" s="8">
        <f>SUM(J41:J57)</f>
        <v>959</v>
      </c>
      <c r="K58" s="8">
        <f>SUM(K41:K57)</f>
        <v>956</v>
      </c>
      <c r="L58" s="8">
        <f t="shared" si="46"/>
        <v>-3</v>
      </c>
      <c r="M58" s="9">
        <f t="shared" si="47"/>
        <v>-0.31282586027111536</v>
      </c>
      <c r="N58" s="79">
        <f>SUM(N41:N57)</f>
        <v>2921</v>
      </c>
      <c r="O58" s="79">
        <f>SUM(O41:O57)</f>
        <v>2915</v>
      </c>
      <c r="P58" s="72">
        <f>SUM(P41:P57)</f>
        <v>5772</v>
      </c>
      <c r="Q58" s="86">
        <f t="shared" si="13"/>
        <v>-2857</v>
      </c>
      <c r="R58" s="87">
        <f t="shared" si="14"/>
        <v>-49.49757449757449</v>
      </c>
      <c r="S58" s="8">
        <f t="shared" ref="S58" si="125">SUM(S41:S57)</f>
        <v>1145</v>
      </c>
      <c r="T58" s="8">
        <f>SUM(T41:T57)</f>
        <v>1145</v>
      </c>
      <c r="U58" s="8">
        <f t="shared" si="49"/>
        <v>0</v>
      </c>
      <c r="V58" s="9">
        <f t="shared" si="109"/>
        <v>0</v>
      </c>
      <c r="W58" s="8">
        <f>SUM(W41:W57)</f>
        <v>1025</v>
      </c>
      <c r="X58" s="8">
        <f>SUM(X41:X57)</f>
        <v>1025</v>
      </c>
      <c r="Y58" s="8">
        <f t="shared" si="110"/>
        <v>0</v>
      </c>
      <c r="Z58" s="9">
        <f t="shared" si="123"/>
        <v>0</v>
      </c>
      <c r="AA58" s="8">
        <f>SUM(AA41:AA57)</f>
        <v>1119</v>
      </c>
      <c r="AB58" s="8">
        <f>SUM(AB41:AB57)</f>
        <v>1119</v>
      </c>
      <c r="AC58" s="8">
        <f t="shared" si="112"/>
        <v>0</v>
      </c>
      <c r="AD58" s="9">
        <f t="shared" si="119"/>
        <v>0</v>
      </c>
      <c r="AE58" s="79">
        <f>SUM(AE41:AE57)</f>
        <v>3289</v>
      </c>
      <c r="AF58" s="79">
        <f>SUM(AF41:AF57)</f>
        <v>3289</v>
      </c>
      <c r="AG58" s="79">
        <f>SUM(AG41:AG57)</f>
        <v>5826</v>
      </c>
      <c r="AH58" s="88">
        <f>SUM(AF58-AG58)</f>
        <v>-2537</v>
      </c>
      <c r="AI58" s="89">
        <f>(AF58/AG58-1)*100</f>
        <v>-43.546172330930311</v>
      </c>
      <c r="AJ58" s="8">
        <f>SUM(AJ41:AJ57)</f>
        <v>973</v>
      </c>
      <c r="AK58" s="8">
        <f>SUM(AK41:AK57)</f>
        <v>973</v>
      </c>
      <c r="AL58" s="8">
        <f t="shared" si="114"/>
        <v>0</v>
      </c>
      <c r="AM58" s="9">
        <f t="shared" si="120"/>
        <v>0</v>
      </c>
      <c r="AN58" s="8">
        <f>SUM(AN41:AN57)</f>
        <v>933</v>
      </c>
      <c r="AO58" s="8">
        <f>SUM(AO41:AO57)</f>
        <v>933</v>
      </c>
      <c r="AP58" s="8">
        <f t="shared" si="116"/>
        <v>0</v>
      </c>
      <c r="AQ58" s="9">
        <f t="shared" si="121"/>
        <v>0</v>
      </c>
      <c r="AR58" s="8">
        <f>SUM(AR41:AR57)</f>
        <v>1133</v>
      </c>
      <c r="AS58" s="8">
        <f>SUM(AS41:AS57)</f>
        <v>1133</v>
      </c>
      <c r="AT58" s="8">
        <f t="shared" si="58"/>
        <v>0</v>
      </c>
      <c r="AU58" s="9">
        <f t="shared" si="105"/>
        <v>0</v>
      </c>
      <c r="AV58" s="79">
        <f>SUM(AV41:AV57)</f>
        <v>3039</v>
      </c>
      <c r="AW58" s="79">
        <f>SUM(AW41:AW57)</f>
        <v>3039</v>
      </c>
      <c r="AX58" s="79">
        <f>SUM(AX41:AX57)</f>
        <v>5000</v>
      </c>
      <c r="AY58" s="96">
        <f>SUM(AW58-AX58)</f>
        <v>-1961</v>
      </c>
      <c r="AZ58" s="97">
        <f>(AW58/AX58-1)*100</f>
        <v>-39.22</v>
      </c>
      <c r="BA58" s="8">
        <f>SUM(BA41:BA57)</f>
        <v>1066</v>
      </c>
      <c r="BB58" s="8">
        <f>SUM(BB41:BB57)</f>
        <v>1066</v>
      </c>
      <c r="BC58" s="8">
        <f t="shared" si="72"/>
        <v>0</v>
      </c>
      <c r="BD58" s="9">
        <f t="shared" si="122"/>
        <v>0</v>
      </c>
      <c r="BE58" s="8">
        <f>SUM(BE41:BE57)</f>
        <v>1086</v>
      </c>
      <c r="BF58" s="8">
        <f>SUM(BF41:BF57)</f>
        <v>1086</v>
      </c>
      <c r="BG58" s="8">
        <f t="shared" si="118"/>
        <v>0</v>
      </c>
      <c r="BH58" s="9">
        <f t="shared" si="124"/>
        <v>0</v>
      </c>
      <c r="BI58" s="8">
        <f t="shared" ref="BI58" si="126">SUM(BI41:BI57)</f>
        <v>1059</v>
      </c>
      <c r="BJ58" s="8">
        <f>SUM(BJ41:BJ57)</f>
        <v>1059</v>
      </c>
      <c r="BK58" s="8">
        <f t="shared" ref="BK58:BK65" si="127">SUM(BJ58-BI58)</f>
        <v>0</v>
      </c>
      <c r="BL58" s="9">
        <f t="shared" si="74"/>
        <v>0</v>
      </c>
      <c r="BM58" s="79">
        <f>SUM(BM41:BM57)</f>
        <v>3211</v>
      </c>
      <c r="BN58" s="79">
        <f>SUM(BN41:BN57)</f>
        <v>3211</v>
      </c>
      <c r="BO58" s="79">
        <f>SUM(BO41:BO57)</f>
        <v>4823</v>
      </c>
      <c r="BP58" s="8">
        <f>SUM(BN58-BO58)</f>
        <v>-1612</v>
      </c>
      <c r="BQ58" s="9">
        <f>(BN58/BO58-1)*100</f>
        <v>-33.423180592991919</v>
      </c>
      <c r="BR58" s="8">
        <f>SUM(BR41:BR57)</f>
        <v>12460</v>
      </c>
      <c r="BS58" s="8">
        <f>SUM(BS41:BS57)</f>
        <v>12454</v>
      </c>
      <c r="BT58" s="120">
        <f t="shared" si="5"/>
        <v>21421</v>
      </c>
      <c r="BU58" s="8">
        <f>SUM(BS58-BT58)</f>
        <v>-8967</v>
      </c>
      <c r="BV58" s="9">
        <f>(BS58/BT58-1)*100</f>
        <v>-41.860790812753834</v>
      </c>
    </row>
    <row r="59" spans="1:74" ht="13.5" customHeight="1" thickBot="1" x14ac:dyDescent="0.25">
      <c r="A59" s="110" t="s">
        <v>55</v>
      </c>
      <c r="B59" s="17">
        <v>5</v>
      </c>
      <c r="C59" s="17">
        <v>6</v>
      </c>
      <c r="D59" s="161">
        <f t="shared" si="89"/>
        <v>1</v>
      </c>
      <c r="E59" s="65">
        <f t="shared" si="107"/>
        <v>19.999999999999996</v>
      </c>
      <c r="F59" s="17">
        <v>6</v>
      </c>
      <c r="G59" s="17">
        <v>4</v>
      </c>
      <c r="H59" s="64">
        <f t="shared" si="45"/>
        <v>-2</v>
      </c>
      <c r="I59" s="65">
        <f t="shared" si="108"/>
        <v>-33.333333333333336</v>
      </c>
      <c r="J59" s="17">
        <v>4</v>
      </c>
      <c r="K59" s="17">
        <v>6</v>
      </c>
      <c r="L59" s="161">
        <f t="shared" si="46"/>
        <v>2</v>
      </c>
      <c r="M59" s="65">
        <f t="shared" si="47"/>
        <v>50</v>
      </c>
      <c r="N59" s="73">
        <f t="shared" si="93"/>
        <v>15</v>
      </c>
      <c r="O59" s="74">
        <f t="shared" si="94"/>
        <v>16</v>
      </c>
      <c r="P59" s="75">
        <v>21</v>
      </c>
      <c r="Q59" s="86">
        <f t="shared" si="13"/>
        <v>-5</v>
      </c>
      <c r="R59" s="87">
        <f t="shared" si="14"/>
        <v>-23.809523809523814</v>
      </c>
      <c r="S59" s="17">
        <v>0</v>
      </c>
      <c r="T59" s="17">
        <v>0</v>
      </c>
      <c r="U59" s="64">
        <f t="shared" si="49"/>
        <v>0</v>
      </c>
      <c r="V59" s="65">
        <v>0</v>
      </c>
      <c r="W59" s="17">
        <v>10</v>
      </c>
      <c r="X59" s="17">
        <v>10</v>
      </c>
      <c r="Y59" s="64">
        <f t="shared" si="110"/>
        <v>0</v>
      </c>
      <c r="Z59" s="65">
        <f t="shared" si="123"/>
        <v>0</v>
      </c>
      <c r="AA59" s="17">
        <v>5</v>
      </c>
      <c r="AB59" s="17">
        <v>5</v>
      </c>
      <c r="AC59" s="64">
        <f t="shared" si="112"/>
        <v>0</v>
      </c>
      <c r="AD59" s="65">
        <f t="shared" si="119"/>
        <v>0</v>
      </c>
      <c r="AE59" s="73">
        <f t="shared" si="78"/>
        <v>15</v>
      </c>
      <c r="AF59" s="74">
        <f t="shared" si="79"/>
        <v>15</v>
      </c>
      <c r="AG59" s="72">
        <v>19</v>
      </c>
      <c r="AH59" s="86">
        <f>SUM(AF59-AG59)</f>
        <v>-4</v>
      </c>
      <c r="AI59" s="87">
        <f>(AF59/AG59-1)*100</f>
        <v>-21.052631578947366</v>
      </c>
      <c r="AJ59" s="17">
        <v>3</v>
      </c>
      <c r="AK59" s="17">
        <v>3</v>
      </c>
      <c r="AL59" s="64">
        <f t="shared" si="114"/>
        <v>0</v>
      </c>
      <c r="AM59" s="65">
        <f t="shared" si="120"/>
        <v>0</v>
      </c>
      <c r="AN59" s="17">
        <v>2</v>
      </c>
      <c r="AO59" s="17">
        <v>2</v>
      </c>
      <c r="AP59" s="64">
        <f t="shared" si="116"/>
        <v>0</v>
      </c>
      <c r="AQ59" s="65">
        <f t="shared" si="121"/>
        <v>0</v>
      </c>
      <c r="AR59" s="17">
        <v>5</v>
      </c>
      <c r="AS59" s="17">
        <v>5</v>
      </c>
      <c r="AT59" s="64">
        <f t="shared" si="58"/>
        <v>0</v>
      </c>
      <c r="AU59" s="65">
        <f t="shared" si="105"/>
        <v>0</v>
      </c>
      <c r="AV59" s="73">
        <f t="shared" si="80"/>
        <v>10</v>
      </c>
      <c r="AW59" s="74">
        <f t="shared" si="81"/>
        <v>10</v>
      </c>
      <c r="AX59" s="72">
        <v>15</v>
      </c>
      <c r="AY59" s="94">
        <f>SUM(AW59-AX59)</f>
        <v>-5</v>
      </c>
      <c r="AZ59" s="95">
        <f>(AW59/AX59-1)*100</f>
        <v>-33.333333333333336</v>
      </c>
      <c r="BA59" s="17">
        <v>6</v>
      </c>
      <c r="BB59" s="17">
        <v>6</v>
      </c>
      <c r="BC59" s="32">
        <f t="shared" si="72"/>
        <v>0</v>
      </c>
      <c r="BD59" s="33">
        <f t="shared" si="122"/>
        <v>0</v>
      </c>
      <c r="BE59" s="17">
        <v>6</v>
      </c>
      <c r="BF59" s="17">
        <v>6</v>
      </c>
      <c r="BG59" s="32">
        <f t="shared" si="118"/>
        <v>0</v>
      </c>
      <c r="BH59" s="33">
        <f t="shared" si="124"/>
        <v>0</v>
      </c>
      <c r="BI59" s="17">
        <v>5</v>
      </c>
      <c r="BJ59" s="17">
        <v>5</v>
      </c>
      <c r="BK59" s="32">
        <f t="shared" si="127"/>
        <v>0</v>
      </c>
      <c r="BL59" s="33">
        <f t="shared" si="74"/>
        <v>0</v>
      </c>
      <c r="BM59" s="73">
        <f t="shared" si="75"/>
        <v>17</v>
      </c>
      <c r="BN59" s="74">
        <f t="shared" si="76"/>
        <v>17</v>
      </c>
      <c r="BO59" s="72">
        <v>14</v>
      </c>
      <c r="BP59" s="32">
        <f>SUM(BN59-BO59)</f>
        <v>3</v>
      </c>
      <c r="BQ59" s="33">
        <f>(BN59/BO59-1)*100</f>
        <v>21.42857142857142</v>
      </c>
      <c r="BR59" s="37">
        <f t="shared" si="77"/>
        <v>57</v>
      </c>
      <c r="BS59" s="13">
        <f t="shared" si="83"/>
        <v>58</v>
      </c>
      <c r="BT59" s="42">
        <f t="shared" si="5"/>
        <v>69</v>
      </c>
      <c r="BU59" s="32">
        <f>SUM(BS59-BT59)</f>
        <v>-11</v>
      </c>
      <c r="BV59" s="33">
        <f>(BS59/BT59-1)*100</f>
        <v>-15.94202898550725</v>
      </c>
    </row>
    <row r="60" spans="1:74" ht="13.5" customHeight="1" thickBot="1" x14ac:dyDescent="0.25">
      <c r="A60" s="110" t="s">
        <v>131</v>
      </c>
      <c r="B60" s="46">
        <v>222</v>
      </c>
      <c r="C60" s="46">
        <v>103</v>
      </c>
      <c r="D60" s="64">
        <f t="shared" si="89"/>
        <v>-119</v>
      </c>
      <c r="E60" s="65">
        <f t="shared" si="107"/>
        <v>-53.603603603603609</v>
      </c>
      <c r="F60" s="46">
        <v>186</v>
      </c>
      <c r="G60" s="46">
        <v>178</v>
      </c>
      <c r="H60" s="64">
        <f t="shared" si="45"/>
        <v>-8</v>
      </c>
      <c r="I60" s="65">
        <f t="shared" si="108"/>
        <v>-4.3010752688172005</v>
      </c>
      <c r="J60" s="46">
        <v>149</v>
      </c>
      <c r="K60" s="46">
        <v>76</v>
      </c>
      <c r="L60" s="64">
        <f>SUM(K60-J60)</f>
        <v>-73</v>
      </c>
      <c r="M60" s="65">
        <f t="shared" si="47"/>
        <v>-48.993288590604024</v>
      </c>
      <c r="N60" s="73">
        <f t="shared" si="93"/>
        <v>557</v>
      </c>
      <c r="O60" s="74">
        <f t="shared" si="94"/>
        <v>357</v>
      </c>
      <c r="P60" s="72">
        <v>500</v>
      </c>
      <c r="Q60" s="86">
        <f t="shared" si="13"/>
        <v>-143</v>
      </c>
      <c r="R60" s="87">
        <f t="shared" si="14"/>
        <v>-28.6</v>
      </c>
      <c r="S60" s="46">
        <v>166</v>
      </c>
      <c r="T60" s="46">
        <v>166</v>
      </c>
      <c r="U60" s="64">
        <f>SUM(T60-S60)</f>
        <v>0</v>
      </c>
      <c r="V60" s="65">
        <f>(T60/S60-1)*100</f>
        <v>0</v>
      </c>
      <c r="W60" s="46">
        <v>138</v>
      </c>
      <c r="X60" s="46">
        <v>138</v>
      </c>
      <c r="Y60" s="64">
        <f t="shared" si="110"/>
        <v>0</v>
      </c>
      <c r="Z60" s="65">
        <f t="shared" si="123"/>
        <v>0</v>
      </c>
      <c r="AA60" s="46">
        <v>167</v>
      </c>
      <c r="AB60" s="46">
        <v>167</v>
      </c>
      <c r="AC60" s="64">
        <f t="shared" si="112"/>
        <v>0</v>
      </c>
      <c r="AD60" s="65">
        <f t="shared" si="119"/>
        <v>0</v>
      </c>
      <c r="AE60" s="73">
        <f t="shared" si="78"/>
        <v>471</v>
      </c>
      <c r="AF60" s="74">
        <f t="shared" si="79"/>
        <v>471</v>
      </c>
      <c r="AG60" s="80">
        <v>630</v>
      </c>
      <c r="AH60" s="86">
        <f>SUM(AF60-AG60)</f>
        <v>-159</v>
      </c>
      <c r="AI60" s="87">
        <f>(AF60/AG60-1)*100</f>
        <v>-25.238095238095237</v>
      </c>
      <c r="AJ60" s="46">
        <v>154</v>
      </c>
      <c r="AK60" s="46">
        <v>154</v>
      </c>
      <c r="AL60" s="64">
        <f t="shared" si="114"/>
        <v>0</v>
      </c>
      <c r="AM60" s="65">
        <f t="shared" si="120"/>
        <v>0</v>
      </c>
      <c r="AN60" s="46">
        <v>154</v>
      </c>
      <c r="AO60" s="46">
        <v>154</v>
      </c>
      <c r="AP60" s="64">
        <f t="shared" si="116"/>
        <v>0</v>
      </c>
      <c r="AQ60" s="65">
        <f t="shared" si="121"/>
        <v>0</v>
      </c>
      <c r="AR60" s="46">
        <v>154</v>
      </c>
      <c r="AS60" s="46">
        <v>154</v>
      </c>
      <c r="AT60" s="64">
        <f>SUM(AS60-AR60)</f>
        <v>0</v>
      </c>
      <c r="AU60" s="65">
        <f t="shared" si="105"/>
        <v>0</v>
      </c>
      <c r="AV60" s="73">
        <f t="shared" si="80"/>
        <v>462</v>
      </c>
      <c r="AW60" s="74">
        <f t="shared" si="81"/>
        <v>462</v>
      </c>
      <c r="AX60" s="80">
        <v>490</v>
      </c>
      <c r="AY60" s="94">
        <f>SUM(AW60-AX60)</f>
        <v>-28</v>
      </c>
      <c r="AZ60" s="95">
        <f>(AW60/AX60-1)*100</f>
        <v>-5.7142857142857162</v>
      </c>
      <c r="BA60" s="152">
        <v>244</v>
      </c>
      <c r="BB60" s="152">
        <v>244</v>
      </c>
      <c r="BC60" s="32">
        <f>SUM(BB60-BA60)</f>
        <v>0</v>
      </c>
      <c r="BD60" s="33">
        <f t="shared" si="122"/>
        <v>0</v>
      </c>
      <c r="BE60" s="152">
        <v>191</v>
      </c>
      <c r="BF60" s="152">
        <v>191</v>
      </c>
      <c r="BG60" s="32">
        <f t="shared" si="118"/>
        <v>0</v>
      </c>
      <c r="BH60" s="33">
        <f t="shared" si="124"/>
        <v>0</v>
      </c>
      <c r="BI60" s="46">
        <v>166</v>
      </c>
      <c r="BJ60" s="46">
        <v>166</v>
      </c>
      <c r="BK60" s="32">
        <f t="shared" si="127"/>
        <v>0</v>
      </c>
      <c r="BL60" s="33">
        <f t="shared" si="74"/>
        <v>0</v>
      </c>
      <c r="BM60" s="73">
        <f t="shared" si="75"/>
        <v>601</v>
      </c>
      <c r="BN60" s="74">
        <f t="shared" si="76"/>
        <v>601</v>
      </c>
      <c r="BO60" s="80">
        <v>427</v>
      </c>
      <c r="BP60" s="32">
        <f>SUM(BN60-BO60)</f>
        <v>174</v>
      </c>
      <c r="BQ60" s="33">
        <f>(BN60/BO60-1)*100</f>
        <v>40.749414519906324</v>
      </c>
      <c r="BR60" s="37">
        <f t="shared" si="77"/>
        <v>2091</v>
      </c>
      <c r="BS60" s="13">
        <f t="shared" si="83"/>
        <v>1891</v>
      </c>
      <c r="BT60" s="42">
        <f t="shared" si="5"/>
        <v>2047</v>
      </c>
      <c r="BU60" s="32">
        <f>SUM(BS60-BT60)</f>
        <v>-156</v>
      </c>
      <c r="BV60" s="33">
        <f>(BS60/BT60-1)*100</f>
        <v>-7.6209086468001956</v>
      </c>
    </row>
    <row r="61" spans="1:74" ht="13.5" customHeight="1" thickBot="1" x14ac:dyDescent="0.25">
      <c r="A61" s="110" t="s">
        <v>132</v>
      </c>
      <c r="B61" s="46">
        <v>1</v>
      </c>
      <c r="C61" s="46">
        <v>79</v>
      </c>
      <c r="D61" s="161">
        <f t="shared" si="89"/>
        <v>78</v>
      </c>
      <c r="E61" s="65">
        <f t="shared" si="107"/>
        <v>7800</v>
      </c>
      <c r="F61" s="46">
        <v>0</v>
      </c>
      <c r="G61" s="46">
        <v>116</v>
      </c>
      <c r="H61" s="161">
        <f t="shared" si="45"/>
        <v>116</v>
      </c>
      <c r="I61" s="65" t="e">
        <f t="shared" si="108"/>
        <v>#DIV/0!</v>
      </c>
      <c r="J61" s="46">
        <v>1</v>
      </c>
      <c r="K61" s="46">
        <v>93</v>
      </c>
      <c r="L61" s="161">
        <f>SUM(K61-J61)</f>
        <v>92</v>
      </c>
      <c r="M61" s="65">
        <f t="shared" si="47"/>
        <v>9200</v>
      </c>
      <c r="N61" s="73">
        <f t="shared" si="93"/>
        <v>2</v>
      </c>
      <c r="O61" s="74">
        <f t="shared" si="94"/>
        <v>288</v>
      </c>
      <c r="P61" s="80">
        <v>200</v>
      </c>
      <c r="Q61" s="161">
        <f t="shared" si="13"/>
        <v>88</v>
      </c>
      <c r="R61" s="87">
        <f t="shared" si="14"/>
        <v>43.999999999999993</v>
      </c>
      <c r="S61" s="46"/>
      <c r="T61" s="46"/>
      <c r="U61" s="64">
        <f>SUM(T61-S61)</f>
        <v>0</v>
      </c>
      <c r="V61" s="65" t="e">
        <f>(T61/S61-1)*100</f>
        <v>#DIV/0!</v>
      </c>
      <c r="W61" s="46"/>
      <c r="X61" s="46"/>
      <c r="Y61" s="64">
        <f t="shared" si="110"/>
        <v>0</v>
      </c>
      <c r="Z61" s="65" t="e">
        <f t="shared" si="123"/>
        <v>#DIV/0!</v>
      </c>
      <c r="AA61" s="46"/>
      <c r="AB61" s="46"/>
      <c r="AC61" s="64">
        <f t="shared" si="112"/>
        <v>0</v>
      </c>
      <c r="AD61" s="65" t="e">
        <f t="shared" si="119"/>
        <v>#DIV/0!</v>
      </c>
      <c r="AE61" s="73">
        <f t="shared" si="78"/>
        <v>0</v>
      </c>
      <c r="AF61" s="74">
        <f t="shared" si="79"/>
        <v>0</v>
      </c>
      <c r="AG61" s="80"/>
      <c r="AH61" s="86">
        <f>SUM(AF61-AG61)</f>
        <v>0</v>
      </c>
      <c r="AI61" s="87" t="e">
        <f>(AF61/AG61-1)*100</f>
        <v>#DIV/0!</v>
      </c>
      <c r="AJ61" s="46"/>
      <c r="AK61" s="46"/>
      <c r="AL61" s="64">
        <f t="shared" si="114"/>
        <v>0</v>
      </c>
      <c r="AM61" s="65" t="e">
        <f t="shared" si="120"/>
        <v>#DIV/0!</v>
      </c>
      <c r="AN61" s="46"/>
      <c r="AO61" s="46"/>
      <c r="AP61" s="64">
        <f t="shared" si="116"/>
        <v>0</v>
      </c>
      <c r="AQ61" s="65" t="e">
        <f t="shared" si="121"/>
        <v>#DIV/0!</v>
      </c>
      <c r="AR61" s="46"/>
      <c r="AS61" s="46"/>
      <c r="AT61" s="64">
        <f>SUM(AS61-AR61)</f>
        <v>0</v>
      </c>
      <c r="AU61" s="65" t="e">
        <f t="shared" si="105"/>
        <v>#DIV/0!</v>
      </c>
      <c r="AV61" s="73">
        <f t="shared" si="80"/>
        <v>0</v>
      </c>
      <c r="AW61" s="74">
        <f t="shared" si="81"/>
        <v>0</v>
      </c>
      <c r="AX61" s="80"/>
      <c r="AY61" s="94">
        <f>SUM(AW61-AX61)</f>
        <v>0</v>
      </c>
      <c r="AZ61" s="95" t="e">
        <f>(AW61/AX61-1)*100</f>
        <v>#DIV/0!</v>
      </c>
      <c r="BA61" s="152"/>
      <c r="BB61" s="152"/>
      <c r="BC61" s="32">
        <f>SUM(BB61-BA61)</f>
        <v>0</v>
      </c>
      <c r="BD61" s="33" t="e">
        <f t="shared" si="122"/>
        <v>#DIV/0!</v>
      </c>
      <c r="BE61" s="152"/>
      <c r="BF61" s="152"/>
      <c r="BG61" s="32">
        <f t="shared" si="118"/>
        <v>0</v>
      </c>
      <c r="BH61" s="33" t="e">
        <f t="shared" si="124"/>
        <v>#DIV/0!</v>
      </c>
      <c r="BI61" s="46"/>
      <c r="BJ61" s="46"/>
      <c r="BK61" s="32">
        <f t="shared" si="127"/>
        <v>0</v>
      </c>
      <c r="BL61" s="33" t="e">
        <f t="shared" si="74"/>
        <v>#DIV/0!</v>
      </c>
      <c r="BM61" s="73">
        <f t="shared" si="75"/>
        <v>0</v>
      </c>
      <c r="BN61" s="74">
        <f t="shared" si="76"/>
        <v>0</v>
      </c>
      <c r="BO61" s="80"/>
      <c r="BP61" s="32">
        <f>SUM(BN61-BO61)</f>
        <v>0</v>
      </c>
      <c r="BQ61" s="33" t="e">
        <f>(BN61/BO61-1)*100</f>
        <v>#DIV/0!</v>
      </c>
      <c r="BR61" s="37">
        <f t="shared" si="77"/>
        <v>2</v>
      </c>
      <c r="BS61" s="13">
        <f t="shared" si="83"/>
        <v>288</v>
      </c>
      <c r="BT61" s="42"/>
      <c r="BU61" s="32">
        <f>SUM(BS61-BT61)</f>
        <v>288</v>
      </c>
      <c r="BV61" s="33" t="e">
        <f>(BS61/BT61-1)*100</f>
        <v>#DIV/0!</v>
      </c>
    </row>
    <row r="62" spans="1:74" ht="13.5" customHeight="1" thickBot="1" x14ac:dyDescent="0.25">
      <c r="A62" s="111" t="s">
        <v>31</v>
      </c>
      <c r="B62" s="15">
        <v>7</v>
      </c>
      <c r="C62" s="15">
        <v>19</v>
      </c>
      <c r="D62" s="39">
        <f t="shared" si="89"/>
        <v>12</v>
      </c>
      <c r="E62" s="61">
        <f t="shared" si="107"/>
        <v>171.42857142857144</v>
      </c>
      <c r="F62" s="15">
        <v>8</v>
      </c>
      <c r="G62" s="15">
        <v>20</v>
      </c>
      <c r="H62" s="39">
        <f t="shared" si="45"/>
        <v>12</v>
      </c>
      <c r="I62" s="61">
        <f t="shared" si="108"/>
        <v>150</v>
      </c>
      <c r="J62" s="15">
        <v>15</v>
      </c>
      <c r="K62" s="15">
        <v>15</v>
      </c>
      <c r="L62" s="60">
        <f t="shared" si="46"/>
        <v>0</v>
      </c>
      <c r="M62" s="61">
        <f t="shared" si="47"/>
        <v>0</v>
      </c>
      <c r="N62" s="73">
        <f t="shared" si="93"/>
        <v>30</v>
      </c>
      <c r="O62" s="74">
        <f t="shared" si="94"/>
        <v>54</v>
      </c>
      <c r="P62" s="75">
        <v>53</v>
      </c>
      <c r="Q62" s="161">
        <f t="shared" si="13"/>
        <v>1</v>
      </c>
      <c r="R62" s="87">
        <f t="shared" si="14"/>
        <v>1.8867924528301883</v>
      </c>
      <c r="S62" s="15">
        <v>12</v>
      </c>
      <c r="T62" s="15">
        <v>12</v>
      </c>
      <c r="U62" s="60">
        <f t="shared" si="49"/>
        <v>0</v>
      </c>
      <c r="V62" s="61">
        <f t="shared" si="109"/>
        <v>0</v>
      </c>
      <c r="W62" s="15">
        <v>19</v>
      </c>
      <c r="X62" s="15">
        <v>19</v>
      </c>
      <c r="Y62" s="60">
        <f t="shared" si="110"/>
        <v>0</v>
      </c>
      <c r="Z62" s="61">
        <f t="shared" si="123"/>
        <v>0</v>
      </c>
      <c r="AA62" s="15">
        <v>12</v>
      </c>
      <c r="AB62" s="15">
        <v>12</v>
      </c>
      <c r="AC62" s="60">
        <f t="shared" si="112"/>
        <v>0</v>
      </c>
      <c r="AD62" s="61">
        <f t="shared" si="119"/>
        <v>0</v>
      </c>
      <c r="AE62" s="73">
        <f t="shared" si="78"/>
        <v>43</v>
      </c>
      <c r="AF62" s="74">
        <f t="shared" si="79"/>
        <v>43</v>
      </c>
      <c r="AG62" s="75">
        <v>46</v>
      </c>
      <c r="AH62" s="86">
        <f t="shared" ref="AH62:AH63" si="128">SUM(AF62-AG62)</f>
        <v>-3</v>
      </c>
      <c r="AI62" s="87">
        <f t="shared" ref="AI62:AI63" si="129">(AF62/AG62-1)*100</f>
        <v>-6.5217391304347778</v>
      </c>
      <c r="AJ62" s="15">
        <v>13</v>
      </c>
      <c r="AK62" s="15">
        <v>13</v>
      </c>
      <c r="AL62" s="60">
        <f t="shared" si="114"/>
        <v>0</v>
      </c>
      <c r="AM62" s="61">
        <f t="shared" si="120"/>
        <v>0</v>
      </c>
      <c r="AN62" s="15">
        <v>20</v>
      </c>
      <c r="AO62" s="15">
        <v>20</v>
      </c>
      <c r="AP62" s="60">
        <f t="shared" si="116"/>
        <v>0</v>
      </c>
      <c r="AQ62" s="61">
        <f t="shared" si="121"/>
        <v>0</v>
      </c>
      <c r="AR62" s="15">
        <v>16</v>
      </c>
      <c r="AS62" s="15">
        <v>16</v>
      </c>
      <c r="AT62" s="60">
        <f t="shared" si="58"/>
        <v>0</v>
      </c>
      <c r="AU62" s="61">
        <f t="shared" si="105"/>
        <v>0</v>
      </c>
      <c r="AV62" s="73">
        <f t="shared" si="80"/>
        <v>49</v>
      </c>
      <c r="AW62" s="74">
        <f t="shared" si="81"/>
        <v>49</v>
      </c>
      <c r="AX62" s="75">
        <v>38</v>
      </c>
      <c r="AY62" s="94">
        <f t="shared" ref="AY62:AY63" si="130">SUM(AW62-AX62)</f>
        <v>11</v>
      </c>
      <c r="AZ62" s="95">
        <f t="shared" ref="AZ62:AZ63" si="131">(AW62/AX62-1)*100</f>
        <v>28.947368421052634</v>
      </c>
      <c r="BA62" s="15">
        <v>24</v>
      </c>
      <c r="BB62" s="15">
        <v>24</v>
      </c>
      <c r="BC62" s="22">
        <f t="shared" si="72"/>
        <v>0</v>
      </c>
      <c r="BD62" s="12">
        <f t="shared" si="122"/>
        <v>0</v>
      </c>
      <c r="BE62" s="117">
        <v>17</v>
      </c>
      <c r="BF62" s="117">
        <v>17</v>
      </c>
      <c r="BG62" s="22">
        <f t="shared" si="118"/>
        <v>0</v>
      </c>
      <c r="BH62" s="12">
        <f t="shared" si="124"/>
        <v>0</v>
      </c>
      <c r="BI62" s="15">
        <v>22</v>
      </c>
      <c r="BJ62" s="15">
        <v>22</v>
      </c>
      <c r="BK62" s="155">
        <f t="shared" si="127"/>
        <v>0</v>
      </c>
      <c r="BL62" s="12">
        <f t="shared" si="74"/>
        <v>0</v>
      </c>
      <c r="BM62" s="73">
        <f t="shared" si="75"/>
        <v>63</v>
      </c>
      <c r="BN62" s="74">
        <f t="shared" si="76"/>
        <v>63</v>
      </c>
      <c r="BO62" s="75">
        <v>38</v>
      </c>
      <c r="BP62" s="32">
        <f t="shared" ref="BP62:BP63" si="132">SUM(BN62-BO62)</f>
        <v>25</v>
      </c>
      <c r="BQ62" s="33">
        <f t="shared" ref="BQ62:BQ63" si="133">(BN62/BO62-1)*100</f>
        <v>65.789473684210535</v>
      </c>
      <c r="BR62" s="37">
        <f t="shared" si="77"/>
        <v>185</v>
      </c>
      <c r="BS62" s="13">
        <f t="shared" si="83"/>
        <v>209</v>
      </c>
      <c r="BT62" s="42">
        <f t="shared" si="5"/>
        <v>175</v>
      </c>
      <c r="BU62" s="32">
        <f t="shared" ref="BU62:BU63" si="134">SUM(BS62-BT62)</f>
        <v>34</v>
      </c>
      <c r="BV62" s="33">
        <f t="shared" ref="BV62:BV63" si="135">(BS62/BT62-1)*100</f>
        <v>19.428571428571438</v>
      </c>
    </row>
    <row r="63" spans="1:74" ht="13.5" customHeight="1" thickBot="1" x14ac:dyDescent="0.25">
      <c r="A63" s="113" t="s">
        <v>32</v>
      </c>
      <c r="B63" s="16">
        <v>27</v>
      </c>
      <c r="C63" s="16">
        <v>31</v>
      </c>
      <c r="D63" s="62">
        <f t="shared" si="89"/>
        <v>4</v>
      </c>
      <c r="E63" s="63">
        <f t="shared" si="107"/>
        <v>14.814814814814813</v>
      </c>
      <c r="F63" s="16">
        <v>34</v>
      </c>
      <c r="G63" s="16">
        <v>35</v>
      </c>
      <c r="H63" s="62">
        <f t="shared" si="45"/>
        <v>1</v>
      </c>
      <c r="I63" s="63">
        <f t="shared" si="108"/>
        <v>2.9411764705882248</v>
      </c>
      <c r="J63" s="16">
        <v>32</v>
      </c>
      <c r="K63" s="16">
        <v>32</v>
      </c>
      <c r="L63" s="62">
        <f t="shared" si="46"/>
        <v>0</v>
      </c>
      <c r="M63" s="63">
        <f t="shared" si="47"/>
        <v>0</v>
      </c>
      <c r="N63" s="73">
        <f t="shared" si="93"/>
        <v>93</v>
      </c>
      <c r="O63" s="74">
        <f t="shared" si="94"/>
        <v>98</v>
      </c>
      <c r="P63" s="72">
        <v>150</v>
      </c>
      <c r="Q63" s="86">
        <f t="shared" si="13"/>
        <v>-52</v>
      </c>
      <c r="R63" s="87">
        <f t="shared" si="14"/>
        <v>-34.666666666666671</v>
      </c>
      <c r="S63" s="16">
        <v>35</v>
      </c>
      <c r="T63" s="16">
        <v>35</v>
      </c>
      <c r="U63" s="62">
        <f t="shared" si="49"/>
        <v>0</v>
      </c>
      <c r="V63" s="63">
        <f t="shared" si="109"/>
        <v>0</v>
      </c>
      <c r="W63" s="16">
        <v>34</v>
      </c>
      <c r="X63" s="16">
        <v>34</v>
      </c>
      <c r="Y63" s="62">
        <f t="shared" si="110"/>
        <v>0</v>
      </c>
      <c r="Z63" s="63">
        <f t="shared" si="123"/>
        <v>0</v>
      </c>
      <c r="AA63" s="16">
        <v>44</v>
      </c>
      <c r="AB63" s="16">
        <v>44</v>
      </c>
      <c r="AC63" s="62">
        <f t="shared" si="112"/>
        <v>0</v>
      </c>
      <c r="AD63" s="63">
        <f t="shared" si="119"/>
        <v>0</v>
      </c>
      <c r="AE63" s="73">
        <f t="shared" si="78"/>
        <v>113</v>
      </c>
      <c r="AF63" s="74">
        <f t="shared" si="79"/>
        <v>113</v>
      </c>
      <c r="AG63" s="78">
        <v>130</v>
      </c>
      <c r="AH63" s="86">
        <f t="shared" si="128"/>
        <v>-17</v>
      </c>
      <c r="AI63" s="87">
        <f t="shared" si="129"/>
        <v>-13.076923076923075</v>
      </c>
      <c r="AJ63" s="16">
        <v>5</v>
      </c>
      <c r="AK63" s="16">
        <v>5</v>
      </c>
      <c r="AL63" s="62">
        <f t="shared" si="114"/>
        <v>0</v>
      </c>
      <c r="AM63" s="63">
        <f t="shared" si="120"/>
        <v>0</v>
      </c>
      <c r="AN63" s="16">
        <v>17</v>
      </c>
      <c r="AO63" s="16">
        <v>17</v>
      </c>
      <c r="AP63" s="62">
        <f t="shared" si="116"/>
        <v>0</v>
      </c>
      <c r="AQ63" s="63">
        <f t="shared" si="121"/>
        <v>0</v>
      </c>
      <c r="AR63" s="16">
        <v>18</v>
      </c>
      <c r="AS63" s="16">
        <v>18</v>
      </c>
      <c r="AT63" s="62">
        <f t="shared" si="58"/>
        <v>0</v>
      </c>
      <c r="AU63" s="63">
        <f t="shared" si="105"/>
        <v>0</v>
      </c>
      <c r="AV63" s="73">
        <f t="shared" si="80"/>
        <v>40</v>
      </c>
      <c r="AW63" s="74">
        <f t="shared" si="81"/>
        <v>40</v>
      </c>
      <c r="AX63" s="78">
        <v>110</v>
      </c>
      <c r="AY63" s="94">
        <f t="shared" si="130"/>
        <v>-70</v>
      </c>
      <c r="AZ63" s="95">
        <f t="shared" si="131"/>
        <v>-63.636363636363633</v>
      </c>
      <c r="BA63" s="16">
        <v>37</v>
      </c>
      <c r="BB63" s="16">
        <v>37</v>
      </c>
      <c r="BC63" s="23">
        <f t="shared" si="72"/>
        <v>0</v>
      </c>
      <c r="BD63" s="24">
        <f t="shared" si="122"/>
        <v>0</v>
      </c>
      <c r="BE63" s="16">
        <v>40</v>
      </c>
      <c r="BF63" s="16">
        <v>40</v>
      </c>
      <c r="BG63" s="23">
        <f t="shared" si="118"/>
        <v>0</v>
      </c>
      <c r="BH63" s="24">
        <f t="shared" si="124"/>
        <v>0</v>
      </c>
      <c r="BI63" s="16">
        <v>38</v>
      </c>
      <c r="BJ63" s="16">
        <v>38</v>
      </c>
      <c r="BK63" s="23">
        <f t="shared" si="127"/>
        <v>0</v>
      </c>
      <c r="BL63" s="24">
        <f t="shared" si="74"/>
        <v>0</v>
      </c>
      <c r="BM63" s="73">
        <f t="shared" si="75"/>
        <v>115</v>
      </c>
      <c r="BN63" s="74">
        <f t="shared" si="76"/>
        <v>115</v>
      </c>
      <c r="BO63" s="78">
        <v>105</v>
      </c>
      <c r="BP63" s="32">
        <f t="shared" si="132"/>
        <v>10</v>
      </c>
      <c r="BQ63" s="33">
        <f t="shared" si="133"/>
        <v>9.5238095238095344</v>
      </c>
      <c r="BR63" s="37">
        <f t="shared" si="77"/>
        <v>361</v>
      </c>
      <c r="BS63" s="13">
        <f t="shared" si="83"/>
        <v>366</v>
      </c>
      <c r="BT63" s="42">
        <f t="shared" si="5"/>
        <v>495</v>
      </c>
      <c r="BU63" s="32">
        <f t="shared" si="134"/>
        <v>-129</v>
      </c>
      <c r="BV63" s="33">
        <f t="shared" si="135"/>
        <v>-26.060606060606062</v>
      </c>
    </row>
    <row r="64" spans="1:74" ht="29.25" customHeight="1" thickBot="1" x14ac:dyDescent="0.25">
      <c r="A64" s="114" t="s">
        <v>27</v>
      </c>
      <c r="B64" s="8">
        <f>SUM(B59:B63)</f>
        <v>262</v>
      </c>
      <c r="C64" s="8">
        <f>SUM(C59:C63)</f>
        <v>238</v>
      </c>
      <c r="D64" s="158">
        <f t="shared" si="89"/>
        <v>-24</v>
      </c>
      <c r="E64" s="9">
        <f t="shared" si="107"/>
        <v>-9.160305343511455</v>
      </c>
      <c r="F64" s="8">
        <f>SUM(F59:F63)</f>
        <v>234</v>
      </c>
      <c r="G64" s="8">
        <f>SUM(G59:G63)</f>
        <v>353</v>
      </c>
      <c r="H64" s="159">
        <f t="shared" si="45"/>
        <v>119</v>
      </c>
      <c r="I64" s="9">
        <f t="shared" si="108"/>
        <v>50.854700854700852</v>
      </c>
      <c r="J64" s="8">
        <f>SUM(J59:J63)</f>
        <v>201</v>
      </c>
      <c r="K64" s="8">
        <f>SUM(K59:K63)</f>
        <v>222</v>
      </c>
      <c r="L64" s="8">
        <f t="shared" si="46"/>
        <v>21</v>
      </c>
      <c r="M64" s="9">
        <f t="shared" si="47"/>
        <v>10.447761194029859</v>
      </c>
      <c r="N64" s="79">
        <f>SUM(N59:N63)</f>
        <v>697</v>
      </c>
      <c r="O64" s="79">
        <f>SUM(O59:O63)</f>
        <v>813</v>
      </c>
      <c r="P64" s="75">
        <f>SUM(P59:P63)</f>
        <v>924</v>
      </c>
      <c r="Q64" s="86">
        <f t="shared" si="13"/>
        <v>-111</v>
      </c>
      <c r="R64" s="87">
        <f t="shared" si="14"/>
        <v>-12.012987012987008</v>
      </c>
      <c r="S64" s="8">
        <f t="shared" ref="S64" si="136">SUM(S59:S63)</f>
        <v>213</v>
      </c>
      <c r="T64" s="8">
        <f>SUM(T59:T63)</f>
        <v>213</v>
      </c>
      <c r="U64" s="8">
        <f t="shared" si="49"/>
        <v>0</v>
      </c>
      <c r="V64" s="9">
        <f t="shared" si="109"/>
        <v>0</v>
      </c>
      <c r="W64" s="8">
        <f>SUM(W59:W63)</f>
        <v>201</v>
      </c>
      <c r="X64" s="8">
        <f>SUM(X59:X63)</f>
        <v>201</v>
      </c>
      <c r="Y64" s="8">
        <f t="shared" si="110"/>
        <v>0</v>
      </c>
      <c r="Z64" s="9">
        <f t="shared" si="123"/>
        <v>0</v>
      </c>
      <c r="AA64" s="8">
        <f>SUM(AA59:AA63)</f>
        <v>228</v>
      </c>
      <c r="AB64" s="8">
        <f>SUM(AB59:AB63)</f>
        <v>228</v>
      </c>
      <c r="AC64" s="8">
        <f t="shared" si="112"/>
        <v>0</v>
      </c>
      <c r="AD64" s="9">
        <f t="shared" si="119"/>
        <v>0</v>
      </c>
      <c r="AE64" s="79">
        <f>SUM(AE59:AE63)</f>
        <v>642</v>
      </c>
      <c r="AF64" s="79">
        <f>SUM(AF59:AF63)</f>
        <v>642</v>
      </c>
      <c r="AG64" s="79">
        <f>SUM(AG59:AG63)</f>
        <v>825</v>
      </c>
      <c r="AH64" s="88">
        <f>SUM(AF64-AG64)</f>
        <v>-183</v>
      </c>
      <c r="AI64" s="89">
        <f>(AF64/AG64-1)*100</f>
        <v>-22.18181818181818</v>
      </c>
      <c r="AJ64" s="8">
        <f>SUM(AJ59:AJ63)</f>
        <v>175</v>
      </c>
      <c r="AK64" s="8">
        <f>SUM(AK59:AK63)</f>
        <v>175</v>
      </c>
      <c r="AL64" s="8">
        <f t="shared" si="114"/>
        <v>0</v>
      </c>
      <c r="AM64" s="9">
        <f t="shared" si="120"/>
        <v>0</v>
      </c>
      <c r="AN64" s="8">
        <f>SUM(AN59:AN63)</f>
        <v>193</v>
      </c>
      <c r="AO64" s="8">
        <f>SUM(AO59:AO63)</f>
        <v>193</v>
      </c>
      <c r="AP64" s="8">
        <f t="shared" si="116"/>
        <v>0</v>
      </c>
      <c r="AQ64" s="9">
        <f t="shared" si="121"/>
        <v>0</v>
      </c>
      <c r="AR64" s="8">
        <f>SUM(AR59:AR63)</f>
        <v>193</v>
      </c>
      <c r="AS64" s="8">
        <f>SUM(AS59:AS63)</f>
        <v>193</v>
      </c>
      <c r="AT64" s="8">
        <f t="shared" si="58"/>
        <v>0</v>
      </c>
      <c r="AU64" s="9">
        <f t="shared" si="105"/>
        <v>0</v>
      </c>
      <c r="AV64" s="79">
        <f>SUM(AV59:AV63)</f>
        <v>561</v>
      </c>
      <c r="AW64" s="79">
        <f>SUM(AW59:AW63)</f>
        <v>561</v>
      </c>
      <c r="AX64" s="79">
        <f>SUM(AX59:AX63)</f>
        <v>653</v>
      </c>
      <c r="AY64" s="96">
        <f>SUM(AW64-AX64)</f>
        <v>-92</v>
      </c>
      <c r="AZ64" s="97">
        <f>(AW64/AX64-1)*100</f>
        <v>-14.088820826952531</v>
      </c>
      <c r="BA64" s="8">
        <f>SUM(BA59:BA63)</f>
        <v>311</v>
      </c>
      <c r="BB64" s="8">
        <f>SUM(BB59:BB63)</f>
        <v>311</v>
      </c>
      <c r="BC64" s="8">
        <f t="shared" si="72"/>
        <v>0</v>
      </c>
      <c r="BD64" s="9">
        <f t="shared" si="122"/>
        <v>0</v>
      </c>
      <c r="BE64" s="8">
        <f>SUM(BE59:BE63)</f>
        <v>254</v>
      </c>
      <c r="BF64" s="8">
        <f>SUM(BF59:BF63)</f>
        <v>254</v>
      </c>
      <c r="BG64" s="8">
        <f t="shared" si="118"/>
        <v>0</v>
      </c>
      <c r="BH64" s="9">
        <f t="shared" si="124"/>
        <v>0</v>
      </c>
      <c r="BI64" s="8">
        <f t="shared" ref="BI64" si="137">SUM(BI59:BI63)</f>
        <v>231</v>
      </c>
      <c r="BJ64" s="8">
        <f>SUM(BJ59:BJ63)</f>
        <v>231</v>
      </c>
      <c r="BK64" s="8">
        <f t="shared" si="127"/>
        <v>0</v>
      </c>
      <c r="BL64" s="9">
        <f t="shared" si="74"/>
        <v>0</v>
      </c>
      <c r="BM64" s="79">
        <f>SUM(BM59:BM63)</f>
        <v>796</v>
      </c>
      <c r="BN64" s="79">
        <f>SUM(BN59:BN63)</f>
        <v>796</v>
      </c>
      <c r="BO64" s="79">
        <f>SUM(BO59:BO63)</f>
        <v>584</v>
      </c>
      <c r="BP64" s="8">
        <f>SUM(BN64-BO64)</f>
        <v>212</v>
      </c>
      <c r="BQ64" s="9">
        <f>(BN64/BO64-1)*100</f>
        <v>36.30136986301369</v>
      </c>
      <c r="BR64" s="8">
        <f>SUM(BR59:BR63)</f>
        <v>2696</v>
      </c>
      <c r="BS64" s="8">
        <f>SUM(BS59:BS63)</f>
        <v>2812</v>
      </c>
      <c r="BT64" s="120">
        <f t="shared" si="5"/>
        <v>2986</v>
      </c>
      <c r="BU64" s="8">
        <f>SUM(BS64-BT64)</f>
        <v>-174</v>
      </c>
      <c r="BV64" s="9">
        <f>(BS64/BT64-1)*100</f>
        <v>-5.8271935699933053</v>
      </c>
    </row>
    <row r="65" spans="1:74" ht="13.5" customHeight="1" thickBot="1" x14ac:dyDescent="0.25">
      <c r="A65" s="115" t="s">
        <v>28</v>
      </c>
      <c r="B65" s="10">
        <f>SUM(B40+B58+B64)</f>
        <v>2208</v>
      </c>
      <c r="C65" s="10">
        <f>SUM(C40+C58+C64)</f>
        <v>2082</v>
      </c>
      <c r="D65" s="158">
        <f t="shared" si="89"/>
        <v>-126</v>
      </c>
      <c r="E65" s="11">
        <f t="shared" si="107"/>
        <v>-5.7065217391304319</v>
      </c>
      <c r="F65" s="10">
        <f>SUM(F40+F58+F64)</f>
        <v>2647</v>
      </c>
      <c r="G65" s="10">
        <f>SUM(G40+G58+G64)</f>
        <v>2912</v>
      </c>
      <c r="H65" s="159">
        <f t="shared" si="45"/>
        <v>265</v>
      </c>
      <c r="I65" s="11">
        <f t="shared" si="108"/>
        <v>10.011333585190773</v>
      </c>
      <c r="J65" s="10">
        <f>SUM(J40+J58+J64)</f>
        <v>2456</v>
      </c>
      <c r="K65" s="10">
        <f>SUM(K40+K58+K64)</f>
        <v>2493</v>
      </c>
      <c r="L65" s="10">
        <f t="shared" si="46"/>
        <v>37</v>
      </c>
      <c r="M65" s="165">
        <f t="shared" si="47"/>
        <v>1.5065146579804622</v>
      </c>
      <c r="N65" s="79">
        <f>SUM(N40+N58+N64)</f>
        <v>7311</v>
      </c>
      <c r="O65" s="79">
        <f>SUM(O40+O58+O64)</f>
        <v>7535</v>
      </c>
      <c r="P65" s="72">
        <f>P40+P58+P64</f>
        <v>14326</v>
      </c>
      <c r="Q65" s="86">
        <f t="shared" si="13"/>
        <v>-6791</v>
      </c>
      <c r="R65" s="87">
        <f t="shared" si="14"/>
        <v>-47.403322630182885</v>
      </c>
      <c r="S65" s="10">
        <f>SUM(S40+S58+S64)</f>
        <v>2628</v>
      </c>
      <c r="T65" s="10">
        <f>SUM(T40+T58+T64)</f>
        <v>2628</v>
      </c>
      <c r="U65" s="10">
        <f t="shared" si="49"/>
        <v>0</v>
      </c>
      <c r="V65" s="11">
        <f t="shared" si="109"/>
        <v>0</v>
      </c>
      <c r="W65" s="10">
        <f>SUM(W40+W58+W64)</f>
        <v>2560</v>
      </c>
      <c r="X65" s="10">
        <f>SUM(X40+X58+X64)</f>
        <v>2560</v>
      </c>
      <c r="Y65" s="10">
        <f t="shared" si="110"/>
        <v>0</v>
      </c>
      <c r="Z65" s="11">
        <f t="shared" si="123"/>
        <v>0</v>
      </c>
      <c r="AA65" s="10">
        <f>SUM(AA40+AA58+AA64)</f>
        <v>3102</v>
      </c>
      <c r="AB65" s="10">
        <f>SUM(AB40+AB58+AB64)</f>
        <v>3102</v>
      </c>
      <c r="AC65" s="10">
        <f t="shared" si="112"/>
        <v>0</v>
      </c>
      <c r="AD65" s="11">
        <f t="shared" si="119"/>
        <v>0</v>
      </c>
      <c r="AE65" s="10">
        <f>SUM(AE40+AE58+AE64)</f>
        <v>8542</v>
      </c>
      <c r="AF65" s="10">
        <f>SUM(AF40+AF58+AF64)</f>
        <v>8564</v>
      </c>
      <c r="AG65" s="10">
        <f>SUM(AG40+AG58+AG64)</f>
        <v>16827</v>
      </c>
      <c r="AH65" s="10">
        <f>SUM(AF65-AG65)</f>
        <v>-8263</v>
      </c>
      <c r="AI65" s="11">
        <f>(AF65/AG65-1)*100</f>
        <v>-49.105604088667022</v>
      </c>
      <c r="AJ65" s="10">
        <f>SUM(AJ40+AJ58+AJ64)</f>
        <v>1667</v>
      </c>
      <c r="AK65" s="10">
        <f>SUM(AK40+AK58+AK64)</f>
        <v>1667</v>
      </c>
      <c r="AL65" s="10">
        <f t="shared" si="114"/>
        <v>0</v>
      </c>
      <c r="AM65" s="11">
        <f t="shared" si="120"/>
        <v>0</v>
      </c>
      <c r="AN65" s="10">
        <f>SUM(AN40+AN58+AN64)</f>
        <v>1702</v>
      </c>
      <c r="AO65" s="10">
        <f>SUM(AO40+AO58+AO64)</f>
        <v>1702</v>
      </c>
      <c r="AP65" s="10">
        <f t="shared" si="116"/>
        <v>0</v>
      </c>
      <c r="AQ65" s="11">
        <f t="shared" si="121"/>
        <v>0</v>
      </c>
      <c r="AR65" s="10">
        <f>SUM(AR40+AR58+AR64)</f>
        <v>2454</v>
      </c>
      <c r="AS65" s="10">
        <f>SUM(AS40+AS58+AS64)</f>
        <v>2454</v>
      </c>
      <c r="AT65" s="10">
        <f t="shared" si="58"/>
        <v>0</v>
      </c>
      <c r="AU65" s="11">
        <f t="shared" si="105"/>
        <v>0</v>
      </c>
      <c r="AV65" s="79">
        <f>SUM(AV40+AV58+AV64)</f>
        <v>6211</v>
      </c>
      <c r="AW65" s="79">
        <f>SUM(AW40+AW58+AW64)</f>
        <v>6217</v>
      </c>
      <c r="AX65" s="79">
        <f>SUM(AX40+AX58+AX64)</f>
        <v>10285</v>
      </c>
      <c r="AY65" s="10">
        <f>SUM(AW65-AX65)</f>
        <v>-4068</v>
      </c>
      <c r="AZ65" s="11">
        <f>(AW65/AX65-1)*100</f>
        <v>-39.552746718522123</v>
      </c>
      <c r="BA65" s="10">
        <f>SUM(BA40+BA58+BA64)</f>
        <v>2812</v>
      </c>
      <c r="BB65" s="153">
        <f>SUM(BB40+BB58+BB64)</f>
        <v>2812</v>
      </c>
      <c r="BC65" s="10">
        <f t="shared" si="72"/>
        <v>0</v>
      </c>
      <c r="BD65" s="11">
        <f t="shared" si="122"/>
        <v>0</v>
      </c>
      <c r="BE65" s="10">
        <f>SUM(BE40+BE58+BE64)</f>
        <v>2613</v>
      </c>
      <c r="BF65" s="10">
        <f>SUM(BF40+BF58+BF64)</f>
        <v>2613</v>
      </c>
      <c r="BG65" s="10">
        <f t="shared" si="118"/>
        <v>0</v>
      </c>
      <c r="BH65" s="11">
        <f t="shared" si="124"/>
        <v>0</v>
      </c>
      <c r="BI65" s="118">
        <f>SUM(BI40+BI58+BI64)</f>
        <v>2634</v>
      </c>
      <c r="BJ65" s="10">
        <f>SUM(BJ40+BJ58+BJ64)</f>
        <v>2634</v>
      </c>
      <c r="BK65" s="10">
        <f t="shared" si="127"/>
        <v>0</v>
      </c>
      <c r="BL65" s="11">
        <f t="shared" si="74"/>
        <v>0</v>
      </c>
      <c r="BM65" s="79">
        <f>SUM(BM40+BM58+BM64)</f>
        <v>8059</v>
      </c>
      <c r="BN65" s="79">
        <f>SUM(BN40+BN58+BN64)</f>
        <v>8059</v>
      </c>
      <c r="BO65" s="79">
        <f>SUM(BO40+BO58+BO64)</f>
        <v>12871</v>
      </c>
      <c r="BP65" s="10">
        <f>SUM(BN65-BO65)</f>
        <v>-4812</v>
      </c>
      <c r="BQ65" s="11">
        <f>(BN65/BO65-1)*100</f>
        <v>-37.386372465231922</v>
      </c>
      <c r="BR65" s="10">
        <f>SUM(BR40+BR58+BR64)</f>
        <v>30285</v>
      </c>
      <c r="BS65" s="10">
        <f>SUM(BS40+BS58+BS64)</f>
        <v>30375</v>
      </c>
      <c r="BT65" s="119">
        <f t="shared" si="5"/>
        <v>54309</v>
      </c>
      <c r="BU65" s="10">
        <f>SUM(BS65-BT65)</f>
        <v>-23934</v>
      </c>
      <c r="BV65" s="11">
        <f>(BS65/BT65-1)*100</f>
        <v>-44.070043639175829</v>
      </c>
    </row>
    <row r="67" spans="1:74" ht="13.5" customHeight="1" x14ac:dyDescent="0.2">
      <c r="A67" s="116" t="s">
        <v>92</v>
      </c>
      <c r="M67" s="1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BK3:BL3"/>
    <mergeCell ref="BM3:BO3"/>
    <mergeCell ref="BP3:BQ3"/>
    <mergeCell ref="BA3:BB3"/>
    <mergeCell ref="BC3:BD3"/>
    <mergeCell ref="BE3:BF3"/>
    <mergeCell ref="BG3:BH3"/>
    <mergeCell ref="BI3:BJ3"/>
    <mergeCell ref="AJ3:AK3"/>
    <mergeCell ref="AL3:AM3"/>
    <mergeCell ref="AN3:AO3"/>
    <mergeCell ref="AP3:AQ3"/>
    <mergeCell ref="S3:T3"/>
    <mergeCell ref="U3:V3"/>
    <mergeCell ref="A1:V2"/>
    <mergeCell ref="Q3:R3"/>
    <mergeCell ref="N3:P3"/>
    <mergeCell ref="J3:K3"/>
    <mergeCell ref="L3:M3"/>
    <mergeCell ref="A3:A4"/>
    <mergeCell ref="BR3:BT3"/>
    <mergeCell ref="BU3:BV3"/>
    <mergeCell ref="F3:G3"/>
    <mergeCell ref="H3:I3"/>
    <mergeCell ref="B3:C3"/>
    <mergeCell ref="D3:E3"/>
    <mergeCell ref="AH3:AI3"/>
    <mergeCell ref="W3:X3"/>
    <mergeCell ref="Y3:Z3"/>
    <mergeCell ref="AA3:AB3"/>
    <mergeCell ref="AC3:AD3"/>
    <mergeCell ref="AE3:AG3"/>
    <mergeCell ref="AR3:AS3"/>
    <mergeCell ref="AT3:AU3"/>
    <mergeCell ref="AV3:AX3"/>
    <mergeCell ref="AY3:AZ3"/>
  </mergeCells>
  <conditionalFormatting sqref="BA27:BB30 AQ27 AA27:AD27 AA28:AC30 AD29 AQ29 AU27 AU29 BL27 BL29 BI27:BJ30 W27:Y30 AA27:AA30 AJ27:AK30 AR27:AS30 D6:D65 H6:H65 L6:L65 BU6:BU65 BP6:BP65 BK6:BK65 BG6:BG65 BC6:BC65 AY6:AY65 AT6:AT65 AP6:AP65 AL6:AL65 AH6:AH65 AC6:AC65 Y6:Y65 U6:U65 Q6:Q65">
    <cfRule type="colorScale" priority="37">
      <colorScale>
        <cfvo type="num" val="&quot;&lt;0&quot;"/>
        <cfvo type="num" val="&quot;&gt;0&quot;"/>
        <color rgb="FF00B050"/>
        <color rgb="FFFF0000"/>
      </colorScale>
    </cfRule>
    <cfRule type="colorScale" priority="38">
      <colorScale>
        <cfvo type="num" val="&quot;&lt;0&quot;"/>
        <cfvo type="num" val="&quot;&gt;0&quot;"/>
        <color rgb="FF00B050"/>
        <color rgb="FFFF0000"/>
      </colorScale>
    </cfRule>
  </conditionalFormatting>
  <pageMargins left="3.937007874015748E-2" right="0" top="0.15748031496062992" bottom="0.15748031496062992" header="0" footer="0"/>
  <pageSetup paperSize="9" orientation="landscape" r:id="rId1"/>
  <rowBreaks count="1" manualBreakCount="1">
    <brk id="40" max="16383" man="1"/>
  </rowBreaks>
  <colBreaks count="2" manualBreakCount="2">
    <brk id="18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EC26"/>
  <sheetViews>
    <sheetView tabSelected="1" zoomScale="120" zoomScaleNormal="120" workbookViewId="0">
      <selection activeCell="DU1" sqref="DU1:ED1048576"/>
    </sheetView>
  </sheetViews>
  <sheetFormatPr defaultColWidth="9.140625" defaultRowHeight="13.5" customHeight="1" x14ac:dyDescent="0.2"/>
  <cols>
    <col min="1" max="1" width="34.7109375" style="1" customWidth="1"/>
    <col min="2" max="46" width="8.7109375" style="1" customWidth="1"/>
    <col min="47" max="134" width="0" style="1" hidden="1" customWidth="1"/>
    <col min="135" max="16384" width="9.140625" style="1"/>
  </cols>
  <sheetData>
    <row r="1" spans="1:133" ht="13.5" customHeight="1" x14ac:dyDescent="0.2">
      <c r="A1" s="262" t="s">
        <v>137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</row>
    <row r="2" spans="1:133" ht="13.5" customHeight="1" thickBot="1" x14ac:dyDescent="0.2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</row>
    <row r="3" spans="1:133" ht="13.5" customHeight="1" x14ac:dyDescent="0.2">
      <c r="A3" s="209" t="s">
        <v>0</v>
      </c>
      <c r="B3" s="265" t="s">
        <v>138</v>
      </c>
      <c r="C3" s="269"/>
      <c r="D3" s="269"/>
      <c r="E3" s="269"/>
      <c r="F3" s="269"/>
      <c r="G3" s="266"/>
      <c r="H3" s="203" t="s">
        <v>1</v>
      </c>
      <c r="I3" s="257"/>
      <c r="J3" s="257"/>
      <c r="K3" s="257"/>
      <c r="L3" s="257"/>
      <c r="M3" s="204"/>
      <c r="N3" s="265" t="s">
        <v>138</v>
      </c>
      <c r="O3" s="269"/>
      <c r="P3" s="269"/>
      <c r="Q3" s="269"/>
      <c r="R3" s="269"/>
      <c r="S3" s="266"/>
      <c r="T3" s="203" t="s">
        <v>1</v>
      </c>
      <c r="U3" s="257"/>
      <c r="V3" s="257"/>
      <c r="W3" s="257"/>
      <c r="X3" s="257"/>
      <c r="Y3" s="204"/>
      <c r="Z3" s="265" t="s">
        <v>138</v>
      </c>
      <c r="AA3" s="269"/>
      <c r="AB3" s="269"/>
      <c r="AC3" s="269"/>
      <c r="AD3" s="269"/>
      <c r="AE3" s="266"/>
      <c r="AF3" s="203" t="s">
        <v>1</v>
      </c>
      <c r="AG3" s="257"/>
      <c r="AH3" s="257"/>
      <c r="AI3" s="257"/>
      <c r="AJ3" s="257"/>
      <c r="AK3" s="204"/>
      <c r="AL3" s="200" t="s">
        <v>138</v>
      </c>
      <c r="AM3" s="201"/>
      <c r="AN3" s="201"/>
      <c r="AO3" s="201"/>
      <c r="AP3" s="201"/>
      <c r="AQ3" s="201"/>
      <c r="AR3" s="202"/>
      <c r="AS3" s="258" t="s">
        <v>139</v>
      </c>
      <c r="AT3" s="259"/>
      <c r="AU3" s="205" t="s">
        <v>138</v>
      </c>
      <c r="AV3" s="256"/>
      <c r="AW3" s="256"/>
      <c r="AX3" s="256"/>
      <c r="AY3" s="256"/>
      <c r="AZ3" s="206"/>
      <c r="BA3" s="203" t="s">
        <v>1</v>
      </c>
      <c r="BB3" s="257"/>
      <c r="BC3" s="257"/>
      <c r="BD3" s="257"/>
      <c r="BE3" s="257"/>
      <c r="BF3" s="204"/>
      <c r="BG3" s="200" t="s">
        <v>138</v>
      </c>
      <c r="BH3" s="201"/>
      <c r="BI3" s="201"/>
      <c r="BJ3" s="201"/>
      <c r="BK3" s="201"/>
      <c r="BL3" s="201"/>
      <c r="BM3" s="202"/>
      <c r="BN3" s="258" t="s">
        <v>139</v>
      </c>
      <c r="BO3" s="259"/>
      <c r="BP3" s="205" t="s">
        <v>138</v>
      </c>
      <c r="BQ3" s="256"/>
      <c r="BR3" s="256"/>
      <c r="BS3" s="256"/>
      <c r="BT3" s="256"/>
      <c r="BU3" s="206"/>
      <c r="BV3" s="203" t="s">
        <v>1</v>
      </c>
      <c r="BW3" s="257"/>
      <c r="BX3" s="257"/>
      <c r="BY3" s="257"/>
      <c r="BZ3" s="257"/>
      <c r="CA3" s="204"/>
      <c r="CB3" s="200" t="s">
        <v>138</v>
      </c>
      <c r="CC3" s="201"/>
      <c r="CD3" s="201"/>
      <c r="CE3" s="201"/>
      <c r="CF3" s="201"/>
      <c r="CG3" s="201"/>
      <c r="CH3" s="202"/>
      <c r="CI3" s="258" t="s">
        <v>139</v>
      </c>
      <c r="CJ3" s="259"/>
      <c r="CK3" s="205" t="s">
        <v>138</v>
      </c>
      <c r="CL3" s="256"/>
      <c r="CM3" s="256"/>
      <c r="CN3" s="256"/>
      <c r="CO3" s="256"/>
      <c r="CP3" s="206"/>
      <c r="CQ3" s="203" t="s">
        <v>1</v>
      </c>
      <c r="CR3" s="257"/>
      <c r="CS3" s="257"/>
      <c r="CT3" s="257"/>
      <c r="CU3" s="257"/>
      <c r="CV3" s="204"/>
      <c r="CW3" s="205" t="s">
        <v>138</v>
      </c>
      <c r="CX3" s="256"/>
      <c r="CY3" s="256"/>
      <c r="CZ3" s="256"/>
      <c r="DA3" s="256"/>
      <c r="DB3" s="206"/>
      <c r="DC3" s="203" t="s">
        <v>1</v>
      </c>
      <c r="DD3" s="257"/>
      <c r="DE3" s="257"/>
      <c r="DF3" s="257"/>
      <c r="DG3" s="257"/>
      <c r="DH3" s="204"/>
      <c r="DI3" s="205" t="s">
        <v>138</v>
      </c>
      <c r="DJ3" s="256"/>
      <c r="DK3" s="256"/>
      <c r="DL3" s="256"/>
      <c r="DM3" s="256"/>
      <c r="DN3" s="206"/>
      <c r="DO3" s="203" t="s">
        <v>1</v>
      </c>
      <c r="DP3" s="257"/>
      <c r="DQ3" s="257"/>
      <c r="DR3" s="257"/>
      <c r="DS3" s="257"/>
      <c r="DT3" s="204"/>
      <c r="DU3" s="200" t="s">
        <v>138</v>
      </c>
      <c r="DV3" s="201"/>
      <c r="DW3" s="201"/>
      <c r="DX3" s="201"/>
      <c r="DY3" s="201"/>
      <c r="DZ3" s="201"/>
      <c r="EA3" s="202"/>
      <c r="EB3" s="258" t="s">
        <v>139</v>
      </c>
      <c r="EC3" s="259"/>
    </row>
    <row r="4" spans="1:133" s="167" customFormat="1" ht="13.5" customHeight="1" x14ac:dyDescent="0.2">
      <c r="A4" s="264"/>
      <c r="B4" s="270">
        <v>44562</v>
      </c>
      <c r="C4" s="271"/>
      <c r="D4" s="271"/>
      <c r="E4" s="272">
        <v>44927</v>
      </c>
      <c r="F4" s="271"/>
      <c r="G4" s="273"/>
      <c r="H4" s="254" t="s">
        <v>140</v>
      </c>
      <c r="I4" s="245" t="s">
        <v>2</v>
      </c>
      <c r="J4" s="245" t="s">
        <v>141</v>
      </c>
      <c r="K4" s="247" t="s">
        <v>2</v>
      </c>
      <c r="L4" s="248" t="s">
        <v>142</v>
      </c>
      <c r="M4" s="250" t="s">
        <v>2</v>
      </c>
      <c r="N4" s="270">
        <v>44593</v>
      </c>
      <c r="O4" s="271"/>
      <c r="P4" s="271"/>
      <c r="Q4" s="272">
        <v>44958</v>
      </c>
      <c r="R4" s="271"/>
      <c r="S4" s="273"/>
      <c r="T4" s="254" t="s">
        <v>140</v>
      </c>
      <c r="U4" s="245" t="s">
        <v>2</v>
      </c>
      <c r="V4" s="245" t="s">
        <v>141</v>
      </c>
      <c r="W4" s="247" t="s">
        <v>2</v>
      </c>
      <c r="X4" s="248" t="s">
        <v>142</v>
      </c>
      <c r="Y4" s="250" t="s">
        <v>2</v>
      </c>
      <c r="Z4" s="270">
        <v>44621</v>
      </c>
      <c r="AA4" s="271"/>
      <c r="AB4" s="271"/>
      <c r="AC4" s="272">
        <v>44986</v>
      </c>
      <c r="AD4" s="271"/>
      <c r="AE4" s="273"/>
      <c r="AF4" s="254" t="s">
        <v>140</v>
      </c>
      <c r="AG4" s="245" t="s">
        <v>2</v>
      </c>
      <c r="AH4" s="245" t="s">
        <v>141</v>
      </c>
      <c r="AI4" s="247" t="s">
        <v>2</v>
      </c>
      <c r="AJ4" s="248" t="s">
        <v>142</v>
      </c>
      <c r="AK4" s="250" t="s">
        <v>2</v>
      </c>
      <c r="AL4" s="241" t="s">
        <v>143</v>
      </c>
      <c r="AM4" s="242"/>
      <c r="AN4" s="242"/>
      <c r="AO4" s="241" t="s">
        <v>144</v>
      </c>
      <c r="AP4" s="242"/>
      <c r="AQ4" s="242"/>
      <c r="AR4" s="243" t="s">
        <v>145</v>
      </c>
      <c r="AS4" s="260"/>
      <c r="AT4" s="261"/>
      <c r="AU4" s="241">
        <v>44652</v>
      </c>
      <c r="AV4" s="242"/>
      <c r="AW4" s="242"/>
      <c r="AX4" s="252">
        <v>45017</v>
      </c>
      <c r="AY4" s="242"/>
      <c r="AZ4" s="253"/>
      <c r="BA4" s="254" t="s">
        <v>140</v>
      </c>
      <c r="BB4" s="245" t="s">
        <v>2</v>
      </c>
      <c r="BC4" s="245" t="s">
        <v>141</v>
      </c>
      <c r="BD4" s="247" t="s">
        <v>2</v>
      </c>
      <c r="BE4" s="248" t="s">
        <v>142</v>
      </c>
      <c r="BF4" s="250" t="s">
        <v>2</v>
      </c>
      <c r="BG4" s="241" t="s">
        <v>146</v>
      </c>
      <c r="BH4" s="242"/>
      <c r="BI4" s="242"/>
      <c r="BJ4" s="241" t="s">
        <v>147</v>
      </c>
      <c r="BK4" s="242"/>
      <c r="BL4" s="242"/>
      <c r="BM4" s="243" t="s">
        <v>148</v>
      </c>
      <c r="BN4" s="260"/>
      <c r="BO4" s="261"/>
      <c r="BP4" s="241">
        <v>44805</v>
      </c>
      <c r="BQ4" s="242"/>
      <c r="BR4" s="242"/>
      <c r="BS4" s="252">
        <v>45170</v>
      </c>
      <c r="BT4" s="242"/>
      <c r="BU4" s="253"/>
      <c r="BV4" s="254" t="s">
        <v>140</v>
      </c>
      <c r="BW4" s="245" t="s">
        <v>2</v>
      </c>
      <c r="BX4" s="245" t="s">
        <v>141</v>
      </c>
      <c r="BY4" s="247" t="s">
        <v>2</v>
      </c>
      <c r="BZ4" s="248" t="s">
        <v>142</v>
      </c>
      <c r="CA4" s="250" t="s">
        <v>2</v>
      </c>
      <c r="CB4" s="241" t="s">
        <v>149</v>
      </c>
      <c r="CC4" s="242"/>
      <c r="CD4" s="242"/>
      <c r="CE4" s="241" t="s">
        <v>150</v>
      </c>
      <c r="CF4" s="242"/>
      <c r="CG4" s="242"/>
      <c r="CH4" s="243" t="s">
        <v>151</v>
      </c>
      <c r="CI4" s="260"/>
      <c r="CJ4" s="261"/>
      <c r="CK4" s="241">
        <v>44835</v>
      </c>
      <c r="CL4" s="242"/>
      <c r="CM4" s="242"/>
      <c r="CN4" s="252">
        <v>45200</v>
      </c>
      <c r="CO4" s="242"/>
      <c r="CP4" s="253"/>
      <c r="CQ4" s="254" t="s">
        <v>140</v>
      </c>
      <c r="CR4" s="245" t="s">
        <v>2</v>
      </c>
      <c r="CS4" s="245" t="s">
        <v>141</v>
      </c>
      <c r="CT4" s="247" t="s">
        <v>2</v>
      </c>
      <c r="CU4" s="248" t="s">
        <v>142</v>
      </c>
      <c r="CV4" s="250" t="s">
        <v>2</v>
      </c>
      <c r="CW4" s="241">
        <v>44866</v>
      </c>
      <c r="CX4" s="242"/>
      <c r="CY4" s="242"/>
      <c r="CZ4" s="252">
        <v>45231</v>
      </c>
      <c r="DA4" s="242"/>
      <c r="DB4" s="253"/>
      <c r="DC4" s="254" t="s">
        <v>140</v>
      </c>
      <c r="DD4" s="245" t="s">
        <v>2</v>
      </c>
      <c r="DE4" s="245" t="s">
        <v>141</v>
      </c>
      <c r="DF4" s="247" t="s">
        <v>2</v>
      </c>
      <c r="DG4" s="248" t="s">
        <v>142</v>
      </c>
      <c r="DH4" s="250" t="s">
        <v>2</v>
      </c>
      <c r="DI4" s="241">
        <v>44896</v>
      </c>
      <c r="DJ4" s="242"/>
      <c r="DK4" s="242"/>
      <c r="DL4" s="252">
        <v>45261</v>
      </c>
      <c r="DM4" s="242"/>
      <c r="DN4" s="253"/>
      <c r="DO4" s="254" t="s">
        <v>140</v>
      </c>
      <c r="DP4" s="245" t="s">
        <v>2</v>
      </c>
      <c r="DQ4" s="245" t="s">
        <v>141</v>
      </c>
      <c r="DR4" s="247" t="s">
        <v>2</v>
      </c>
      <c r="DS4" s="248" t="s">
        <v>142</v>
      </c>
      <c r="DT4" s="250" t="s">
        <v>2</v>
      </c>
      <c r="DU4" s="241" t="s">
        <v>152</v>
      </c>
      <c r="DV4" s="242"/>
      <c r="DW4" s="242"/>
      <c r="DX4" s="241" t="s">
        <v>153</v>
      </c>
      <c r="DY4" s="242"/>
      <c r="DZ4" s="242"/>
      <c r="EA4" s="243" t="s">
        <v>154</v>
      </c>
      <c r="EB4" s="260"/>
      <c r="EC4" s="261"/>
    </row>
    <row r="5" spans="1:133" ht="13.5" customHeight="1" thickBot="1" x14ac:dyDescent="0.25">
      <c r="A5" s="210"/>
      <c r="B5" s="168" t="s">
        <v>155</v>
      </c>
      <c r="C5" s="169" t="s">
        <v>141</v>
      </c>
      <c r="D5" s="169" t="s">
        <v>142</v>
      </c>
      <c r="E5" s="169" t="s">
        <v>155</v>
      </c>
      <c r="F5" s="169" t="s">
        <v>141</v>
      </c>
      <c r="G5" s="170" t="s">
        <v>142</v>
      </c>
      <c r="H5" s="255"/>
      <c r="I5" s="246"/>
      <c r="J5" s="246"/>
      <c r="K5" s="245"/>
      <c r="L5" s="249"/>
      <c r="M5" s="251"/>
      <c r="N5" s="168" t="s">
        <v>155</v>
      </c>
      <c r="O5" s="169" t="s">
        <v>141</v>
      </c>
      <c r="P5" s="169" t="s">
        <v>142</v>
      </c>
      <c r="Q5" s="169" t="s">
        <v>155</v>
      </c>
      <c r="R5" s="169" t="s">
        <v>141</v>
      </c>
      <c r="S5" s="170" t="s">
        <v>142</v>
      </c>
      <c r="T5" s="255"/>
      <c r="U5" s="246"/>
      <c r="V5" s="246"/>
      <c r="W5" s="245"/>
      <c r="X5" s="249"/>
      <c r="Y5" s="251"/>
      <c r="Z5" s="168" t="s">
        <v>155</v>
      </c>
      <c r="AA5" s="169" t="s">
        <v>141</v>
      </c>
      <c r="AB5" s="169" t="s">
        <v>142</v>
      </c>
      <c r="AC5" s="169" t="s">
        <v>155</v>
      </c>
      <c r="AD5" s="169" t="s">
        <v>141</v>
      </c>
      <c r="AE5" s="170" t="s">
        <v>142</v>
      </c>
      <c r="AF5" s="255"/>
      <c r="AG5" s="246"/>
      <c r="AH5" s="246"/>
      <c r="AI5" s="245"/>
      <c r="AJ5" s="249"/>
      <c r="AK5" s="251"/>
      <c r="AL5" s="168" t="s">
        <v>155</v>
      </c>
      <c r="AM5" s="169" t="s">
        <v>141</v>
      </c>
      <c r="AN5" s="169" t="s">
        <v>142</v>
      </c>
      <c r="AO5" s="168" t="s">
        <v>155</v>
      </c>
      <c r="AP5" s="169" t="s">
        <v>141</v>
      </c>
      <c r="AQ5" s="169" t="s">
        <v>142</v>
      </c>
      <c r="AR5" s="244"/>
      <c r="AS5" s="171" t="s">
        <v>156</v>
      </c>
      <c r="AT5" s="166" t="s">
        <v>2</v>
      </c>
      <c r="AU5" s="168" t="s">
        <v>155</v>
      </c>
      <c r="AV5" s="169" t="s">
        <v>141</v>
      </c>
      <c r="AW5" s="169" t="s">
        <v>142</v>
      </c>
      <c r="AX5" s="169" t="s">
        <v>155</v>
      </c>
      <c r="AY5" s="169" t="s">
        <v>141</v>
      </c>
      <c r="AZ5" s="170" t="s">
        <v>142</v>
      </c>
      <c r="BA5" s="255"/>
      <c r="BB5" s="246"/>
      <c r="BC5" s="246"/>
      <c r="BD5" s="245"/>
      <c r="BE5" s="249"/>
      <c r="BF5" s="251"/>
      <c r="BG5" s="168" t="s">
        <v>155</v>
      </c>
      <c r="BH5" s="169" t="s">
        <v>141</v>
      </c>
      <c r="BI5" s="169" t="s">
        <v>142</v>
      </c>
      <c r="BJ5" s="168" t="s">
        <v>155</v>
      </c>
      <c r="BK5" s="169" t="s">
        <v>141</v>
      </c>
      <c r="BL5" s="169" t="s">
        <v>142</v>
      </c>
      <c r="BM5" s="244"/>
      <c r="BN5" s="171" t="s">
        <v>156</v>
      </c>
      <c r="BO5" s="166" t="s">
        <v>2</v>
      </c>
      <c r="BP5" s="168" t="s">
        <v>155</v>
      </c>
      <c r="BQ5" s="169" t="s">
        <v>141</v>
      </c>
      <c r="BR5" s="169" t="s">
        <v>142</v>
      </c>
      <c r="BS5" s="169" t="s">
        <v>155</v>
      </c>
      <c r="BT5" s="169" t="s">
        <v>141</v>
      </c>
      <c r="BU5" s="170" t="s">
        <v>142</v>
      </c>
      <c r="BV5" s="255"/>
      <c r="BW5" s="246"/>
      <c r="BX5" s="246"/>
      <c r="BY5" s="245"/>
      <c r="BZ5" s="249"/>
      <c r="CA5" s="251"/>
      <c r="CB5" s="168" t="s">
        <v>155</v>
      </c>
      <c r="CC5" s="169" t="s">
        <v>141</v>
      </c>
      <c r="CD5" s="169" t="s">
        <v>142</v>
      </c>
      <c r="CE5" s="168" t="s">
        <v>155</v>
      </c>
      <c r="CF5" s="169" t="s">
        <v>141</v>
      </c>
      <c r="CG5" s="169" t="s">
        <v>142</v>
      </c>
      <c r="CH5" s="244"/>
      <c r="CI5" s="171" t="s">
        <v>156</v>
      </c>
      <c r="CJ5" s="166" t="s">
        <v>2</v>
      </c>
      <c r="CK5" s="168" t="s">
        <v>155</v>
      </c>
      <c r="CL5" s="169" t="s">
        <v>141</v>
      </c>
      <c r="CM5" s="169" t="s">
        <v>142</v>
      </c>
      <c r="CN5" s="169" t="s">
        <v>155</v>
      </c>
      <c r="CO5" s="169" t="s">
        <v>141</v>
      </c>
      <c r="CP5" s="170" t="s">
        <v>142</v>
      </c>
      <c r="CQ5" s="255"/>
      <c r="CR5" s="246"/>
      <c r="CS5" s="246"/>
      <c r="CT5" s="245"/>
      <c r="CU5" s="249"/>
      <c r="CV5" s="251"/>
      <c r="CW5" s="168" t="s">
        <v>155</v>
      </c>
      <c r="CX5" s="169" t="s">
        <v>141</v>
      </c>
      <c r="CY5" s="169" t="s">
        <v>142</v>
      </c>
      <c r="CZ5" s="169" t="s">
        <v>155</v>
      </c>
      <c r="DA5" s="169" t="s">
        <v>141</v>
      </c>
      <c r="DB5" s="170" t="s">
        <v>142</v>
      </c>
      <c r="DC5" s="255"/>
      <c r="DD5" s="246"/>
      <c r="DE5" s="246"/>
      <c r="DF5" s="245"/>
      <c r="DG5" s="249"/>
      <c r="DH5" s="251"/>
      <c r="DI5" s="168" t="s">
        <v>155</v>
      </c>
      <c r="DJ5" s="169" t="s">
        <v>141</v>
      </c>
      <c r="DK5" s="169" t="s">
        <v>142</v>
      </c>
      <c r="DL5" s="169" t="s">
        <v>155</v>
      </c>
      <c r="DM5" s="169" t="s">
        <v>141</v>
      </c>
      <c r="DN5" s="170" t="s">
        <v>142</v>
      </c>
      <c r="DO5" s="255"/>
      <c r="DP5" s="246"/>
      <c r="DQ5" s="246"/>
      <c r="DR5" s="245"/>
      <c r="DS5" s="249"/>
      <c r="DT5" s="251"/>
      <c r="DU5" s="168" t="s">
        <v>155</v>
      </c>
      <c r="DV5" s="169" t="s">
        <v>141</v>
      </c>
      <c r="DW5" s="169" t="s">
        <v>142</v>
      </c>
      <c r="DX5" s="168" t="s">
        <v>155</v>
      </c>
      <c r="DY5" s="169" t="s">
        <v>141</v>
      </c>
      <c r="DZ5" s="169" t="s">
        <v>142</v>
      </c>
      <c r="EA5" s="244"/>
      <c r="EB5" s="171" t="s">
        <v>156</v>
      </c>
      <c r="EC5" s="166" t="s">
        <v>2</v>
      </c>
    </row>
    <row r="6" spans="1:133" ht="13.5" customHeight="1" thickBot="1" x14ac:dyDescent="0.25">
      <c r="A6" s="14">
        <v>1</v>
      </c>
      <c r="B6" s="20">
        <v>2</v>
      </c>
      <c r="C6" s="172">
        <v>3</v>
      </c>
      <c r="D6" s="172">
        <v>5</v>
      </c>
      <c r="E6" s="172">
        <v>6</v>
      </c>
      <c r="F6" s="172">
        <v>7</v>
      </c>
      <c r="G6" s="21">
        <v>9</v>
      </c>
      <c r="H6" s="20">
        <v>10</v>
      </c>
      <c r="I6" s="172">
        <v>11</v>
      </c>
      <c r="J6" s="172">
        <v>12</v>
      </c>
      <c r="K6" s="172">
        <v>13</v>
      </c>
      <c r="L6" s="172">
        <v>16</v>
      </c>
      <c r="M6" s="21">
        <v>17</v>
      </c>
      <c r="N6" s="20">
        <v>2</v>
      </c>
      <c r="O6" s="172">
        <v>3</v>
      </c>
      <c r="P6" s="172">
        <v>5</v>
      </c>
      <c r="Q6" s="172">
        <v>6</v>
      </c>
      <c r="R6" s="172">
        <v>7</v>
      </c>
      <c r="S6" s="21">
        <v>9</v>
      </c>
      <c r="T6" s="20">
        <v>10</v>
      </c>
      <c r="U6" s="172">
        <v>11</v>
      </c>
      <c r="V6" s="172">
        <v>12</v>
      </c>
      <c r="W6" s="172">
        <v>13</v>
      </c>
      <c r="X6" s="172">
        <v>16</v>
      </c>
      <c r="Y6" s="21">
        <v>17</v>
      </c>
      <c r="Z6" s="20">
        <v>2</v>
      </c>
      <c r="AA6" s="172">
        <v>3</v>
      </c>
      <c r="AB6" s="172">
        <v>5</v>
      </c>
      <c r="AC6" s="172">
        <v>6</v>
      </c>
      <c r="AD6" s="172">
        <v>7</v>
      </c>
      <c r="AE6" s="21">
        <v>9</v>
      </c>
      <c r="AF6" s="20">
        <v>10</v>
      </c>
      <c r="AG6" s="172">
        <v>11</v>
      </c>
      <c r="AH6" s="172">
        <v>12</v>
      </c>
      <c r="AI6" s="172">
        <v>13</v>
      </c>
      <c r="AJ6" s="172">
        <v>16</v>
      </c>
      <c r="AK6" s="21">
        <v>17</v>
      </c>
      <c r="AL6" s="20">
        <v>18</v>
      </c>
      <c r="AM6" s="172">
        <v>19</v>
      </c>
      <c r="AN6" s="21">
        <v>21</v>
      </c>
      <c r="AO6" s="20">
        <v>22</v>
      </c>
      <c r="AP6" s="172">
        <v>23</v>
      </c>
      <c r="AQ6" s="172">
        <v>25</v>
      </c>
      <c r="AR6" s="21">
        <v>26</v>
      </c>
      <c r="AS6" s="172">
        <v>27</v>
      </c>
      <c r="AT6" s="21">
        <v>28</v>
      </c>
      <c r="AU6" s="20">
        <v>29</v>
      </c>
      <c r="AV6" s="172">
        <v>30</v>
      </c>
      <c r="AW6" s="172">
        <v>32</v>
      </c>
      <c r="AX6" s="172">
        <v>33</v>
      </c>
      <c r="AY6" s="172">
        <v>34</v>
      </c>
      <c r="AZ6" s="21">
        <v>36</v>
      </c>
      <c r="BA6" s="20">
        <v>37</v>
      </c>
      <c r="BB6" s="172">
        <v>38</v>
      </c>
      <c r="BC6" s="172">
        <v>39</v>
      </c>
      <c r="BD6" s="172">
        <v>40</v>
      </c>
      <c r="BE6" s="172">
        <v>43</v>
      </c>
      <c r="BF6" s="21">
        <v>44</v>
      </c>
      <c r="BG6" s="20">
        <v>61</v>
      </c>
      <c r="BH6" s="172">
        <v>62</v>
      </c>
      <c r="BI6" s="21">
        <v>64</v>
      </c>
      <c r="BJ6" s="20">
        <v>65</v>
      </c>
      <c r="BK6" s="172">
        <v>66</v>
      </c>
      <c r="BL6" s="172">
        <v>68</v>
      </c>
      <c r="BM6" s="21">
        <v>69</v>
      </c>
      <c r="BN6" s="172">
        <v>70</v>
      </c>
      <c r="BO6" s="21">
        <v>71</v>
      </c>
      <c r="BP6" s="20">
        <v>45</v>
      </c>
      <c r="BQ6" s="172">
        <v>46</v>
      </c>
      <c r="BR6" s="172">
        <v>48</v>
      </c>
      <c r="BS6" s="172">
        <v>49</v>
      </c>
      <c r="BT6" s="172">
        <v>50</v>
      </c>
      <c r="BU6" s="21">
        <v>52</v>
      </c>
      <c r="BV6" s="20">
        <v>53</v>
      </c>
      <c r="BW6" s="172">
        <v>54</v>
      </c>
      <c r="BX6" s="172">
        <v>55</v>
      </c>
      <c r="BY6" s="172">
        <v>56</v>
      </c>
      <c r="BZ6" s="172">
        <v>59</v>
      </c>
      <c r="CA6" s="21">
        <v>60</v>
      </c>
      <c r="CB6" s="20">
        <v>61</v>
      </c>
      <c r="CC6" s="172">
        <v>62</v>
      </c>
      <c r="CD6" s="21">
        <v>64</v>
      </c>
      <c r="CE6" s="20">
        <v>65</v>
      </c>
      <c r="CF6" s="172">
        <v>66</v>
      </c>
      <c r="CG6" s="172">
        <v>68</v>
      </c>
      <c r="CH6" s="21">
        <v>69</v>
      </c>
      <c r="CI6" s="172">
        <v>70</v>
      </c>
      <c r="CJ6" s="21">
        <v>71</v>
      </c>
      <c r="CK6" s="20">
        <v>2</v>
      </c>
      <c r="CL6" s="172">
        <v>3</v>
      </c>
      <c r="CM6" s="172">
        <v>5</v>
      </c>
      <c r="CN6" s="172">
        <v>6</v>
      </c>
      <c r="CO6" s="172">
        <v>7</v>
      </c>
      <c r="CP6" s="21">
        <v>9</v>
      </c>
      <c r="CQ6" s="20">
        <v>10</v>
      </c>
      <c r="CR6" s="172">
        <v>11</v>
      </c>
      <c r="CS6" s="172">
        <v>12</v>
      </c>
      <c r="CT6" s="172">
        <v>13</v>
      </c>
      <c r="CU6" s="172">
        <v>16</v>
      </c>
      <c r="CV6" s="21">
        <v>17</v>
      </c>
      <c r="CW6" s="20">
        <v>2</v>
      </c>
      <c r="CX6" s="172">
        <v>3</v>
      </c>
      <c r="CY6" s="172">
        <v>5</v>
      </c>
      <c r="CZ6" s="172">
        <v>6</v>
      </c>
      <c r="DA6" s="172">
        <v>7</v>
      </c>
      <c r="DB6" s="21">
        <v>9</v>
      </c>
      <c r="DC6" s="20">
        <v>10</v>
      </c>
      <c r="DD6" s="172">
        <v>11</v>
      </c>
      <c r="DE6" s="172">
        <v>12</v>
      </c>
      <c r="DF6" s="172">
        <v>13</v>
      </c>
      <c r="DG6" s="172">
        <v>16</v>
      </c>
      <c r="DH6" s="21">
        <v>17</v>
      </c>
      <c r="DI6" s="20">
        <v>2</v>
      </c>
      <c r="DJ6" s="172">
        <v>3</v>
      </c>
      <c r="DK6" s="172">
        <v>5</v>
      </c>
      <c r="DL6" s="172">
        <v>6</v>
      </c>
      <c r="DM6" s="172">
        <v>7</v>
      </c>
      <c r="DN6" s="21">
        <v>9</v>
      </c>
      <c r="DO6" s="20">
        <v>10</v>
      </c>
      <c r="DP6" s="172">
        <v>11</v>
      </c>
      <c r="DQ6" s="172">
        <v>12</v>
      </c>
      <c r="DR6" s="172">
        <v>13</v>
      </c>
      <c r="DS6" s="172">
        <v>16</v>
      </c>
      <c r="DT6" s="21">
        <v>17</v>
      </c>
      <c r="DU6" s="20">
        <v>18</v>
      </c>
      <c r="DV6" s="172">
        <v>19</v>
      </c>
      <c r="DW6" s="21">
        <v>21</v>
      </c>
      <c r="DX6" s="20">
        <v>22</v>
      </c>
      <c r="DY6" s="172">
        <v>23</v>
      </c>
      <c r="DZ6" s="172">
        <v>25</v>
      </c>
      <c r="EA6" s="21">
        <v>26</v>
      </c>
      <c r="EB6" s="172">
        <v>27</v>
      </c>
      <c r="EC6" s="21">
        <v>28</v>
      </c>
    </row>
    <row r="7" spans="1:133" ht="13.5" customHeight="1" thickBot="1" x14ac:dyDescent="0.25">
      <c r="A7" s="173" t="s">
        <v>10</v>
      </c>
      <c r="B7" s="174">
        <v>0.3</v>
      </c>
      <c r="C7" s="175">
        <v>0.7</v>
      </c>
      <c r="D7" s="33">
        <f>SUM(((B7*0.67)*0.35)+(C7*0.6))</f>
        <v>0.49034999999999995</v>
      </c>
      <c r="E7" s="32">
        <v>0.27379999999999999</v>
      </c>
      <c r="F7" s="176">
        <v>0.9</v>
      </c>
      <c r="G7" s="33">
        <f>SUM(((E7*0.67)*0.35)+(F7*0.6))</f>
        <v>0.60420610000000008</v>
      </c>
      <c r="H7" s="177">
        <f>SUM(E7-B7)</f>
        <v>-2.6200000000000001E-2</v>
      </c>
      <c r="I7" s="178">
        <f>(E7/B7-1)*100</f>
        <v>-8.7333333333333378</v>
      </c>
      <c r="J7" s="179">
        <f>SUM(F7-C7)</f>
        <v>0.20000000000000007</v>
      </c>
      <c r="K7" s="178">
        <f>(F7/C7-1)*100</f>
        <v>28.57142857142858</v>
      </c>
      <c r="L7" s="180">
        <f>G7-D7</f>
        <v>0.11385610000000013</v>
      </c>
      <c r="M7" s="26">
        <f t="shared" ref="M7:M12" si="0">(G7/D7-1)*100</f>
        <v>23.219353522993803</v>
      </c>
      <c r="N7" s="174">
        <v>0.3</v>
      </c>
      <c r="O7" s="175">
        <v>0.6</v>
      </c>
      <c r="P7" s="33">
        <f>SUM(((N7*0.67)*0.35)+(O7*0.6))</f>
        <v>0.43035000000000001</v>
      </c>
      <c r="Q7" s="32">
        <v>0.3</v>
      </c>
      <c r="R7" s="176">
        <v>0.9</v>
      </c>
      <c r="S7" s="33">
        <f>SUM(((Q7*0.67)*0.35)+(R7*0.6))</f>
        <v>0.61035000000000006</v>
      </c>
      <c r="T7" s="177">
        <f>SUM(Q7-N7)</f>
        <v>0</v>
      </c>
      <c r="U7" s="178">
        <f>(Q7/N7-1)*100</f>
        <v>0</v>
      </c>
      <c r="V7" s="179">
        <f>SUM(R7-O7)</f>
        <v>0.30000000000000004</v>
      </c>
      <c r="W7" s="178">
        <f>(R7/O7-1)*100</f>
        <v>50</v>
      </c>
      <c r="X7" s="180">
        <f>S7-P7</f>
        <v>0.18000000000000005</v>
      </c>
      <c r="Y7" s="26">
        <f t="shared" ref="Y7:Y12" si="1">(S7/P7-1)*100</f>
        <v>41.826420355524576</v>
      </c>
      <c r="Z7" s="174">
        <v>0.3</v>
      </c>
      <c r="AA7" s="175">
        <v>0.59</v>
      </c>
      <c r="AB7" s="33">
        <f>SUM(((Z7*0.67)*0.35)+(AA7*0.6))</f>
        <v>0.42435</v>
      </c>
      <c r="AC7" s="32">
        <v>0.4</v>
      </c>
      <c r="AD7" s="176">
        <v>0.7</v>
      </c>
      <c r="AE7" s="33">
        <f>SUM(((AC7*0.67)*0.35)+(AD7*0.6))</f>
        <v>0.51380000000000003</v>
      </c>
      <c r="AF7" s="181">
        <f>SUM(AC7-Z7)</f>
        <v>0.10000000000000003</v>
      </c>
      <c r="AG7" s="178">
        <f>(AC7/Z7-1)*100</f>
        <v>33.33333333333335</v>
      </c>
      <c r="AH7" s="176">
        <f>SUM(AD7-AA7)</f>
        <v>0.10999999999999999</v>
      </c>
      <c r="AI7" s="178">
        <f>(AD7/AA7-1)*100</f>
        <v>18.644067796610166</v>
      </c>
      <c r="AJ7" s="180">
        <f>AE7-AB7</f>
        <v>8.9450000000000029E-2</v>
      </c>
      <c r="AK7" s="26">
        <f t="shared" ref="AK7:AK12" si="2">(AE7/AB7-1)*100</f>
        <v>21.079297749499236</v>
      </c>
      <c r="AL7" s="182">
        <f>SUM(B7+N7+Z7)</f>
        <v>0.89999999999999991</v>
      </c>
      <c r="AM7" s="182">
        <f>SUM(C7+O7+AA7)</f>
        <v>1.8899999999999997</v>
      </c>
      <c r="AN7" s="183">
        <f>SUM(((AL7*0.67)*0.35)+(AM7*0.6))</f>
        <v>1.3450499999999996</v>
      </c>
      <c r="AO7" s="174">
        <f>SUM(E7+Q7+AC7)</f>
        <v>0.9738</v>
      </c>
      <c r="AP7" s="174">
        <f>SUM(F7+R7+AD7)</f>
        <v>2.5</v>
      </c>
      <c r="AQ7" s="33">
        <f>SUM(((AO7*0.67)*0.35)+(AP7*0.6))</f>
        <v>1.7283561000000001</v>
      </c>
      <c r="AR7" s="33">
        <v>2</v>
      </c>
      <c r="AS7" s="180">
        <f>AQ7-AR7</f>
        <v>-0.27164389999999994</v>
      </c>
      <c r="AT7" s="26">
        <f>(AQ7/AR7-1)*100</f>
        <v>-13.582194999999997</v>
      </c>
      <c r="AU7" s="174">
        <v>0.3</v>
      </c>
      <c r="AV7" s="175">
        <v>0.4</v>
      </c>
      <c r="AW7" s="33">
        <f>SUM(((AU7*0.67)*0.35)+(AV7*0.6))</f>
        <v>0.31035000000000001</v>
      </c>
      <c r="AX7" s="32">
        <v>0</v>
      </c>
      <c r="AY7" s="176">
        <v>0</v>
      </c>
      <c r="AZ7" s="33">
        <f>SUM(((AX7*0.67)*0.35)+(AY7*0.6))</f>
        <v>0</v>
      </c>
      <c r="BA7" s="184">
        <f>SUM(AX7-AU7)</f>
        <v>-0.3</v>
      </c>
      <c r="BB7" s="178">
        <f t="shared" ref="BB7:BB12" si="3">(AX7/AU7-1)*100</f>
        <v>-100</v>
      </c>
      <c r="BC7" s="178">
        <f>SUM(AY7-AV7)</f>
        <v>-0.4</v>
      </c>
      <c r="BD7" s="178">
        <f t="shared" ref="BD7:BD12" si="4">(AY7/AV7-1)*100</f>
        <v>-100</v>
      </c>
      <c r="BE7" s="180">
        <f>AZ7-AW7</f>
        <v>-0.31035000000000001</v>
      </c>
      <c r="BF7" s="26">
        <f t="shared" ref="BF7:BF12" si="5">(AZ7/AW7-1)*100</f>
        <v>-100</v>
      </c>
      <c r="BG7" s="182">
        <v>0</v>
      </c>
      <c r="BH7" s="185">
        <v>0</v>
      </c>
      <c r="BI7" s="183">
        <f>SUM(((BG7*0.67)*0.35)+(BH7*0.6))</f>
        <v>0</v>
      </c>
      <c r="BJ7" s="174">
        <v>0.1</v>
      </c>
      <c r="BK7" s="175">
        <v>0.1</v>
      </c>
      <c r="BL7" s="33">
        <f>SUM(((BJ7*0.67)*0.35)+(BK7*0.6))</f>
        <v>8.3449999999999996E-2</v>
      </c>
      <c r="BM7" s="33">
        <v>0.1</v>
      </c>
      <c r="BN7" s="180">
        <f>BL7-BM7</f>
        <v>-1.6550000000000009E-2</v>
      </c>
      <c r="BO7" s="26">
        <f t="shared" ref="BO7:BO12" si="6">(BL7/BM7-1)*100</f>
        <v>-16.550000000000008</v>
      </c>
      <c r="BP7" s="174">
        <v>0.2</v>
      </c>
      <c r="BQ7" s="175">
        <v>0.15</v>
      </c>
      <c r="BR7" s="33">
        <f>SUM(((BP7*0.67)*0.35)+(BQ7*0.6))</f>
        <v>0.13689999999999999</v>
      </c>
      <c r="BS7" s="32">
        <v>0</v>
      </c>
      <c r="BT7" s="176">
        <v>0</v>
      </c>
      <c r="BU7" s="33">
        <f>SUM(((BS7*0.67)*0.35)+(BT7*0.6))</f>
        <v>0</v>
      </c>
      <c r="BV7" s="177">
        <f>SUM(BS7-BP7)</f>
        <v>-0.2</v>
      </c>
      <c r="BW7" s="178">
        <v>100</v>
      </c>
      <c r="BX7" s="176">
        <f>SUM(BT7-BQ7)</f>
        <v>-0.15</v>
      </c>
      <c r="BY7" s="178">
        <v>100</v>
      </c>
      <c r="BZ7" s="180">
        <f>BU7-BR7</f>
        <v>-0.13689999999999999</v>
      </c>
      <c r="CA7" s="26">
        <v>100</v>
      </c>
      <c r="CB7" s="182">
        <v>0</v>
      </c>
      <c r="CC7" s="185">
        <v>0</v>
      </c>
      <c r="CD7" s="183">
        <f>SUM(((CB7*0.67)*0.35)+(CC7*0.6))</f>
        <v>0</v>
      </c>
      <c r="CE7" s="174">
        <v>0</v>
      </c>
      <c r="CF7" s="175">
        <v>0</v>
      </c>
      <c r="CG7" s="33">
        <f>SUM(((CE7*0.67)*0.35)+(CF7*0.6))</f>
        <v>0</v>
      </c>
      <c r="CH7" s="33">
        <v>0</v>
      </c>
      <c r="CI7" s="180">
        <f>CG7-CH7</f>
        <v>0</v>
      </c>
      <c r="CJ7" s="26" t="e">
        <f t="shared" ref="CJ7:CJ11" si="7">(CG7/CH7-1)*100</f>
        <v>#DIV/0!</v>
      </c>
      <c r="CK7" s="174">
        <v>0.3</v>
      </c>
      <c r="CL7" s="175">
        <v>0.3</v>
      </c>
      <c r="CM7" s="33">
        <f>SUM(((CK7*0.67)*0.35)+(CL7*0.6))</f>
        <v>0.25034999999999996</v>
      </c>
      <c r="CN7" s="32">
        <v>0</v>
      </c>
      <c r="CO7" s="176">
        <v>0</v>
      </c>
      <c r="CP7" s="33">
        <f>SUM(((CN7*0.67)*0.35)+(CO7*0.6))</f>
        <v>0</v>
      </c>
      <c r="CQ7" s="177">
        <f>SUM(CN7-CK7)</f>
        <v>-0.3</v>
      </c>
      <c r="CR7" s="178">
        <f>(CN7/CK7-1)*100</f>
        <v>-100</v>
      </c>
      <c r="CS7" s="176">
        <f>SUM(CO7-CL7)</f>
        <v>-0.3</v>
      </c>
      <c r="CT7" s="178">
        <f>(CO7/CL7-1)*100</f>
        <v>-100</v>
      </c>
      <c r="CU7" s="180">
        <f>CP7-CM7</f>
        <v>-0.25034999999999996</v>
      </c>
      <c r="CV7" s="26">
        <f t="shared" ref="CV7:CV12" si="8">(CP7/CM7-1)*100</f>
        <v>-100</v>
      </c>
      <c r="CW7" s="174">
        <v>0.2838</v>
      </c>
      <c r="CX7" s="175">
        <v>0.7</v>
      </c>
      <c r="CY7" s="33">
        <f>SUM(((CW7*0.67)*0.35)+(CX7*0.6))</f>
        <v>0.48655110000000001</v>
      </c>
      <c r="CZ7" s="32">
        <v>0</v>
      </c>
      <c r="DA7" s="176">
        <v>0</v>
      </c>
      <c r="DB7" s="33">
        <f>SUM(((CZ7*0.67)*0.35)+(DA7*0.6))</f>
        <v>0</v>
      </c>
      <c r="DC7" s="177">
        <f>SUM(CZ7-CW7)</f>
        <v>-0.2838</v>
      </c>
      <c r="DD7" s="178">
        <f>(CZ7/CW7-1)*100</f>
        <v>-100</v>
      </c>
      <c r="DE7" s="176">
        <f>SUM(DA7-CX7)</f>
        <v>-0.7</v>
      </c>
      <c r="DF7" s="178">
        <f>(DA7/CX7-1)*100</f>
        <v>-100</v>
      </c>
      <c r="DG7" s="180">
        <f>DB7-CY7</f>
        <v>-0.48655110000000001</v>
      </c>
      <c r="DH7" s="26">
        <f t="shared" ref="DH7:DH12" si="9">(DB7/CY7-1)*100</f>
        <v>-100</v>
      </c>
      <c r="DI7" s="174">
        <v>0.3</v>
      </c>
      <c r="DJ7" s="175">
        <v>1.1000000000000001</v>
      </c>
      <c r="DK7" s="33">
        <f>SUM(((DI7*0.67)*0.35)+(DJ7*0.6))</f>
        <v>0.73035000000000005</v>
      </c>
      <c r="DL7" s="32">
        <v>0</v>
      </c>
      <c r="DM7" s="176">
        <v>0</v>
      </c>
      <c r="DN7" s="33">
        <f>SUM(((DL7*0.67)*0.35)+(DM7*0.6))</f>
        <v>0</v>
      </c>
      <c r="DO7" s="177">
        <f>SUM(DL7-DI7)</f>
        <v>-0.3</v>
      </c>
      <c r="DP7" s="178">
        <f>(DL7/DI7-1)*100</f>
        <v>-100</v>
      </c>
      <c r="DQ7" s="176">
        <f>SUM(DM7-DJ7)</f>
        <v>-1.1000000000000001</v>
      </c>
      <c r="DR7" s="178">
        <f>(DM7/DJ7-1)*100</f>
        <v>-100</v>
      </c>
      <c r="DS7" s="180">
        <f>DN7-DK7</f>
        <v>-0.73035000000000005</v>
      </c>
      <c r="DT7" s="26">
        <f t="shared" ref="DT7:DT12" si="10">(DN7/DK7-1)*100</f>
        <v>-100</v>
      </c>
      <c r="DU7" s="182">
        <f>SUM(CK7+CW7+DI7)</f>
        <v>0.88379999999999992</v>
      </c>
      <c r="DV7" s="182">
        <f>SUM(CL7+CX7+DJ7)</f>
        <v>2.1</v>
      </c>
      <c r="DW7" s="183">
        <f>SUM(((DU7*0.67)*0.35)+(DV7*0.6))</f>
        <v>1.4672510999999999</v>
      </c>
      <c r="DX7" s="174">
        <f>SUM(CN7+CZ7+DL7)</f>
        <v>0</v>
      </c>
      <c r="DY7" s="174">
        <f>SUM(CO7+DA7+DM7)</f>
        <v>0</v>
      </c>
      <c r="DZ7" s="33">
        <f>SUM(((DX7*0.67)*0.35)+(DY7*0.6))</f>
        <v>0</v>
      </c>
      <c r="EA7" s="33">
        <v>2</v>
      </c>
      <c r="EB7" s="180">
        <f>DZ7-EA7</f>
        <v>-2</v>
      </c>
      <c r="EC7" s="26">
        <f>(DZ7/EA7-1)*100</f>
        <v>-100</v>
      </c>
    </row>
    <row r="8" spans="1:133" ht="13.5" customHeight="1" thickBot="1" x14ac:dyDescent="0.25">
      <c r="A8" s="2" t="s">
        <v>157</v>
      </c>
      <c r="B8" s="13">
        <v>1</v>
      </c>
      <c r="C8" s="49">
        <v>3.2</v>
      </c>
      <c r="D8" s="33">
        <f t="shared" ref="D8:D11" si="11">SUM(((B8*0.67)*0.35)+(C8*0.6))</f>
        <v>2.1545000000000001</v>
      </c>
      <c r="E8" s="22">
        <v>1</v>
      </c>
      <c r="F8" s="49">
        <v>2.3130000000000002</v>
      </c>
      <c r="G8" s="33">
        <f t="shared" ref="G8:G11" si="12">SUM(((E8*0.67)*0.35)+(F8*0.6))</f>
        <v>1.6223000000000001</v>
      </c>
      <c r="H8" s="177">
        <f>SUM(E8-B8)</f>
        <v>0</v>
      </c>
      <c r="I8" s="178">
        <f>(E8/B8-1)*100</f>
        <v>0</v>
      </c>
      <c r="J8" s="176">
        <f>SUM(F8-C8)</f>
        <v>-0.88700000000000001</v>
      </c>
      <c r="K8" s="178">
        <f>(F8/C8-1)*100</f>
        <v>-27.718750000000004</v>
      </c>
      <c r="L8" s="180">
        <f>G8-D8</f>
        <v>-0.53220000000000001</v>
      </c>
      <c r="M8" s="26">
        <f t="shared" si="0"/>
        <v>-24.701786957530746</v>
      </c>
      <c r="N8" s="13">
        <v>1</v>
      </c>
      <c r="O8" s="49">
        <v>2.4500000000000002</v>
      </c>
      <c r="P8" s="33">
        <f t="shared" ref="P8:P11" si="13">SUM(((N8*0.67)*0.35)+(O8*0.6))</f>
        <v>1.7044999999999999</v>
      </c>
      <c r="Q8" s="22">
        <v>1</v>
      </c>
      <c r="R8" s="49">
        <v>1.9950000000000001</v>
      </c>
      <c r="S8" s="33">
        <f t="shared" ref="S8:S11" si="14">SUM(((Q8*0.67)*0.35)+(R8*0.6))</f>
        <v>1.4315</v>
      </c>
      <c r="T8" s="177">
        <f>SUM(Q8-N8)</f>
        <v>0</v>
      </c>
      <c r="U8" s="178">
        <f>(Q8/N8-1)*100</f>
        <v>0</v>
      </c>
      <c r="V8" s="176">
        <f>SUM(R8-O8)</f>
        <v>-0.45500000000000007</v>
      </c>
      <c r="W8" s="178">
        <f>(R8/O8-1)*100</f>
        <v>-18.571428571428573</v>
      </c>
      <c r="X8" s="180">
        <f>S8-P8</f>
        <v>-0.27299999999999991</v>
      </c>
      <c r="Y8" s="26">
        <f t="shared" si="1"/>
        <v>-16.016427104722787</v>
      </c>
      <c r="Z8" s="13">
        <v>1</v>
      </c>
      <c r="AA8" s="49">
        <v>2.72</v>
      </c>
      <c r="AB8" s="33">
        <f t="shared" ref="AB8:AB11" si="15">SUM(((Z8*0.67)*0.35)+(AA8*0.6))</f>
        <v>1.8665</v>
      </c>
      <c r="AC8" s="22">
        <v>0.5</v>
      </c>
      <c r="AD8" s="49">
        <v>2.2549999999999999</v>
      </c>
      <c r="AE8" s="33">
        <f t="shared" ref="AE8:AE11" si="16">SUM(((AC8*0.67)*0.35)+(AD8*0.6))</f>
        <v>1.4702500000000001</v>
      </c>
      <c r="AF8" s="177">
        <f>SUM(AC8-Z8)</f>
        <v>-0.5</v>
      </c>
      <c r="AG8" s="178">
        <f>(AC8/Z8-1)*100</f>
        <v>-50</v>
      </c>
      <c r="AH8" s="176">
        <f>SUM(AD8-AA8)</f>
        <v>-0.4650000000000003</v>
      </c>
      <c r="AI8" s="178">
        <f>(AD8/AA8-1)*100</f>
        <v>-17.095588235294123</v>
      </c>
      <c r="AJ8" s="180">
        <f>AE8-AB8</f>
        <v>-0.39624999999999999</v>
      </c>
      <c r="AK8" s="26">
        <f t="shared" si="2"/>
        <v>-21.229574069113312</v>
      </c>
      <c r="AL8" s="182">
        <f t="shared" ref="AL8:AL11" si="17">SUM(B8+N8+Z8)</f>
        <v>3</v>
      </c>
      <c r="AM8" s="182">
        <f t="shared" ref="AM8:AM11" si="18">SUM(C8+O8+AA8)</f>
        <v>8.370000000000001</v>
      </c>
      <c r="AN8" s="183">
        <f t="shared" ref="AN8:AN11" si="19">SUM(((AL8*0.67)*0.35)+(AM8*0.6))</f>
        <v>5.7255000000000003</v>
      </c>
      <c r="AO8" s="174">
        <f t="shared" ref="AO8:AO11" si="20">SUM(E8+Q8+AC8)</f>
        <v>2.5</v>
      </c>
      <c r="AP8" s="174">
        <f t="shared" ref="AP8:AP11" si="21">SUM(F8+R8+AD8)</f>
        <v>6.5629999999999997</v>
      </c>
      <c r="AQ8" s="33">
        <f t="shared" ref="AQ8:AQ10" si="22">SUM(((AO8*0.67)*0.35)+(AP8*0.6))</f>
        <v>4.5240499999999999</v>
      </c>
      <c r="AR8" s="33">
        <v>6.34</v>
      </c>
      <c r="AS8" s="180">
        <f t="shared" ref="AS8:AS11" si="23">AQ8-AR8</f>
        <v>-1.81595</v>
      </c>
      <c r="AT8" s="26">
        <f t="shared" ref="AT8:AT11" si="24">(AQ8/AR8-1)*100</f>
        <v>-28.642744479495263</v>
      </c>
      <c r="AU8" s="13">
        <v>0.8</v>
      </c>
      <c r="AV8" s="49">
        <v>1.83</v>
      </c>
      <c r="AW8" s="33">
        <f t="shared" ref="AW8:AW11" si="25">SUM(((AU8*0.67)*0.35)+(AV8*0.6))</f>
        <v>1.2856000000000001</v>
      </c>
      <c r="AX8" s="22">
        <v>0</v>
      </c>
      <c r="AY8" s="49">
        <v>0</v>
      </c>
      <c r="AZ8" s="33">
        <f t="shared" ref="AZ8:AZ11" si="26">SUM(((AX8*0.67)*0.35)+(AY8*0.6))</f>
        <v>0</v>
      </c>
      <c r="BA8" s="184">
        <f>SUM(AX8-AU8)</f>
        <v>-0.8</v>
      </c>
      <c r="BB8" s="178">
        <f t="shared" si="3"/>
        <v>-100</v>
      </c>
      <c r="BC8" s="178">
        <f>SUM(AY8-AV8)</f>
        <v>-1.83</v>
      </c>
      <c r="BD8" s="178">
        <f t="shared" si="4"/>
        <v>-100</v>
      </c>
      <c r="BE8" s="180">
        <f>AZ8-AW8</f>
        <v>-1.2856000000000001</v>
      </c>
      <c r="BF8" s="26">
        <f t="shared" si="5"/>
        <v>-100</v>
      </c>
      <c r="BG8" s="186">
        <v>0</v>
      </c>
      <c r="BH8" s="47">
        <v>0</v>
      </c>
      <c r="BI8" s="183">
        <f t="shared" ref="BI8:BI10" si="27">SUM(((BG8*0.67)*0.35)+(BH8*0.6))</f>
        <v>0</v>
      </c>
      <c r="BJ8" s="13">
        <v>0.2</v>
      </c>
      <c r="BK8" s="49">
        <v>0.47</v>
      </c>
      <c r="BL8" s="33">
        <f t="shared" ref="BL8:BL11" si="28">SUM(((BJ8*0.67)*0.35)+(BK8*0.6))</f>
        <v>0.32889999999999997</v>
      </c>
      <c r="BM8" s="33">
        <v>0.62</v>
      </c>
      <c r="BN8" s="180">
        <f t="shared" ref="BN8:BN11" si="29">BL8-BM8</f>
        <v>-0.29110000000000003</v>
      </c>
      <c r="BO8" s="26">
        <f t="shared" si="6"/>
        <v>-46.951612903225815</v>
      </c>
      <c r="BP8" s="13">
        <v>0.2</v>
      </c>
      <c r="BQ8" s="49">
        <v>0.42</v>
      </c>
      <c r="BR8" s="33">
        <f t="shared" ref="BR8:BR11" si="30">SUM(((BP8*0.67)*0.35)+(BQ8*0.6))</f>
        <v>0.2989</v>
      </c>
      <c r="BS8" s="22">
        <v>0</v>
      </c>
      <c r="BT8" s="49">
        <v>0</v>
      </c>
      <c r="BU8" s="33">
        <f t="shared" ref="BU8:BU11" si="31">SUM(((BS8*0.67)*0.35)+(BT8*0.6))</f>
        <v>0</v>
      </c>
      <c r="BV8" s="177">
        <f>SUM(BS8-BP8)</f>
        <v>-0.2</v>
      </c>
      <c r="BW8" s="178">
        <v>100</v>
      </c>
      <c r="BX8" s="176">
        <f>SUM(BT8-BQ8)</f>
        <v>-0.42</v>
      </c>
      <c r="BY8" s="178">
        <v>100</v>
      </c>
      <c r="BZ8" s="180">
        <f>BU8-BR8</f>
        <v>-0.2989</v>
      </c>
      <c r="CA8" s="26">
        <v>100</v>
      </c>
      <c r="CB8" s="186">
        <v>0</v>
      </c>
      <c r="CC8" s="47">
        <v>0</v>
      </c>
      <c r="CD8" s="183">
        <f t="shared" ref="CD8:CD10" si="32">SUM(((CB8*0.67)*0.35)+(CC8*0.6))</f>
        <v>0</v>
      </c>
      <c r="CE8" s="13">
        <v>0</v>
      </c>
      <c r="CF8" s="49">
        <v>0</v>
      </c>
      <c r="CG8" s="33">
        <f t="shared" ref="CG8:CG11" si="33">SUM(((CE8*0.67)*0.35)+(CF8*0.6))</f>
        <v>0</v>
      </c>
      <c r="CH8" s="33">
        <v>0</v>
      </c>
      <c r="CI8" s="180">
        <f t="shared" ref="CI8:CI11" si="34">CG8-CH8</f>
        <v>0</v>
      </c>
      <c r="CJ8" s="26" t="e">
        <f t="shared" si="7"/>
        <v>#DIV/0!</v>
      </c>
      <c r="CK8" s="13">
        <v>0.8</v>
      </c>
      <c r="CL8" s="49">
        <v>1.17</v>
      </c>
      <c r="CM8" s="33">
        <f t="shared" ref="CM8:CM10" si="35">SUM(((CK8*0.67)*0.35)+(CL8*0.6))</f>
        <v>0.88959999999999995</v>
      </c>
      <c r="CN8" s="22">
        <v>0</v>
      </c>
      <c r="CO8" s="49">
        <v>0</v>
      </c>
      <c r="CP8" s="33">
        <f t="shared" ref="CP8:CP11" si="36">SUM(((CN8*0.67)*0.35)+(CO8*0.6))</f>
        <v>0</v>
      </c>
      <c r="CQ8" s="177">
        <f>SUM(CN8-CK8)</f>
        <v>-0.8</v>
      </c>
      <c r="CR8" s="178">
        <f>(CN8/CK8-1)*100</f>
        <v>-100</v>
      </c>
      <c r="CS8" s="176">
        <f>SUM(CO8-CL8)</f>
        <v>-1.17</v>
      </c>
      <c r="CT8" s="178">
        <f>(CO8/CL8-1)*100</f>
        <v>-100</v>
      </c>
      <c r="CU8" s="180">
        <f>CP8-CM8</f>
        <v>-0.88959999999999995</v>
      </c>
      <c r="CV8" s="26">
        <f t="shared" si="8"/>
        <v>-100</v>
      </c>
      <c r="CW8" s="13">
        <v>0.5</v>
      </c>
      <c r="CX8" s="49">
        <v>2.8</v>
      </c>
      <c r="CY8" s="33">
        <f t="shared" ref="CY8:CY10" si="37">SUM(((CW8*0.67)*0.35)+(CX8*0.6))</f>
        <v>1.79725</v>
      </c>
      <c r="CZ8" s="22">
        <v>0</v>
      </c>
      <c r="DA8" s="49">
        <v>0</v>
      </c>
      <c r="DB8" s="33">
        <f t="shared" ref="DB8:DB11" si="38">SUM(((CZ8*0.67)*0.35)+(DA8*0.6))</f>
        <v>0</v>
      </c>
      <c r="DC8" s="177">
        <f>SUM(CZ8-CW8)</f>
        <v>-0.5</v>
      </c>
      <c r="DD8" s="178">
        <f>(CZ8/CW8-1)*100</f>
        <v>-100</v>
      </c>
      <c r="DE8" s="176">
        <f>SUM(DA8-CX8)</f>
        <v>-2.8</v>
      </c>
      <c r="DF8" s="178">
        <f>(DA8/CX8-1)*100</f>
        <v>-100</v>
      </c>
      <c r="DG8" s="180">
        <f>DB8-CY8</f>
        <v>-1.79725</v>
      </c>
      <c r="DH8" s="26">
        <f t="shared" si="9"/>
        <v>-100</v>
      </c>
      <c r="DI8" s="13">
        <v>1</v>
      </c>
      <c r="DJ8" s="49">
        <v>2.8</v>
      </c>
      <c r="DK8" s="33">
        <f t="shared" ref="DK8:DK10" si="39">SUM(((DI8*0.67)*0.35)+(DJ8*0.6))</f>
        <v>1.9144999999999999</v>
      </c>
      <c r="DL8" s="22">
        <v>0</v>
      </c>
      <c r="DM8" s="49">
        <v>0</v>
      </c>
      <c r="DN8" s="33">
        <f t="shared" ref="DN8:DN11" si="40">SUM(((DL8*0.67)*0.35)+(DM8*0.6))</f>
        <v>0</v>
      </c>
      <c r="DO8" s="177">
        <f>SUM(DL8-DI8)</f>
        <v>-1</v>
      </c>
      <c r="DP8" s="178">
        <f>(DL8/DI8-1)*100</f>
        <v>-100</v>
      </c>
      <c r="DQ8" s="176">
        <f>SUM(DM8-DJ8)</f>
        <v>-2.8</v>
      </c>
      <c r="DR8" s="178">
        <f>(DM8/DJ8-1)*100</f>
        <v>-100</v>
      </c>
      <c r="DS8" s="180">
        <f>DN8-DK8</f>
        <v>-1.9144999999999999</v>
      </c>
      <c r="DT8" s="26">
        <f t="shared" si="10"/>
        <v>-100</v>
      </c>
      <c r="DU8" s="182">
        <f t="shared" ref="DU8:DU11" si="41">SUM(CK8+CW8+DI8)</f>
        <v>2.2999999999999998</v>
      </c>
      <c r="DV8" s="182">
        <f t="shared" ref="DV8:DV11" si="42">SUM(CL8+CX8+DJ8)</f>
        <v>6.77</v>
      </c>
      <c r="DW8" s="183">
        <f t="shared" ref="DW8:DW11" si="43">SUM(((DU8*0.67)*0.35)+(DV8*0.6))</f>
        <v>4.6013499999999992</v>
      </c>
      <c r="DX8" s="174">
        <f t="shared" ref="DX8:DX11" si="44">SUM(CN8+CZ8+DL8)</f>
        <v>0</v>
      </c>
      <c r="DY8" s="174">
        <f t="shared" ref="DY8:DY11" si="45">SUM(CO8+DA8+DM8)</f>
        <v>0</v>
      </c>
      <c r="DZ8" s="33">
        <f t="shared" ref="DZ8:DZ11" si="46">SUM(((DX8*0.67)*0.35)+(DY8*0.6))</f>
        <v>0</v>
      </c>
      <c r="EA8" s="33">
        <v>5.13</v>
      </c>
      <c r="EB8" s="180">
        <f t="shared" ref="EB8:EB11" si="47">DZ8-EA8</f>
        <v>-5.13</v>
      </c>
      <c r="EC8" s="26">
        <f t="shared" ref="EC8:EC11" si="48">(DZ8/EA8-1)*100</f>
        <v>-100</v>
      </c>
    </row>
    <row r="9" spans="1:133" ht="13.5" customHeight="1" thickBot="1" x14ac:dyDescent="0.25">
      <c r="A9" s="2" t="s">
        <v>158</v>
      </c>
      <c r="B9" s="13">
        <v>1</v>
      </c>
      <c r="C9" s="49">
        <v>8.25</v>
      </c>
      <c r="D9" s="33">
        <f t="shared" si="11"/>
        <v>5.1844999999999999</v>
      </c>
      <c r="E9" s="22">
        <v>1.3030999999999999</v>
      </c>
      <c r="F9" s="49">
        <v>6.33</v>
      </c>
      <c r="G9" s="33">
        <f t="shared" si="12"/>
        <v>4.1035769499999999</v>
      </c>
      <c r="H9" s="181">
        <f>SUM(E9-B9)</f>
        <v>0.30309999999999993</v>
      </c>
      <c r="I9" s="178">
        <f>(E9/B9-1)*100</f>
        <v>30.309999999999992</v>
      </c>
      <c r="J9" s="176">
        <f>SUM(F9-C9)</f>
        <v>-1.92</v>
      </c>
      <c r="K9" s="178">
        <f>(F9/C9-1)*100</f>
        <v>-23.272727272727266</v>
      </c>
      <c r="L9" s="180">
        <f>G9-D9</f>
        <v>-1.08092305</v>
      </c>
      <c r="M9" s="26">
        <f t="shared" si="0"/>
        <v>-20.849128170508248</v>
      </c>
      <c r="N9" s="13">
        <v>2</v>
      </c>
      <c r="O9" s="49">
        <v>5.2759999999999998</v>
      </c>
      <c r="P9" s="33">
        <f t="shared" si="13"/>
        <v>3.6345999999999998</v>
      </c>
      <c r="Q9" s="22">
        <v>2</v>
      </c>
      <c r="R9" s="49">
        <v>5.5880000000000001</v>
      </c>
      <c r="S9" s="33">
        <f t="shared" si="14"/>
        <v>3.8217999999999996</v>
      </c>
      <c r="T9" s="177">
        <f>SUM(Q9-N9)</f>
        <v>0</v>
      </c>
      <c r="U9" s="178">
        <f>(Q9/N9-1)*100</f>
        <v>0</v>
      </c>
      <c r="V9" s="176">
        <f>SUM(R9-O9)</f>
        <v>0.31200000000000028</v>
      </c>
      <c r="W9" s="178">
        <f>(R9/O9-1)*100</f>
        <v>5.9135708870356352</v>
      </c>
      <c r="X9" s="180">
        <f>S9-P9</f>
        <v>0.18719999999999981</v>
      </c>
      <c r="Y9" s="26">
        <f t="shared" si="1"/>
        <v>5.150497991525893</v>
      </c>
      <c r="Z9" s="13">
        <v>2</v>
      </c>
      <c r="AA9" s="49">
        <v>4.2</v>
      </c>
      <c r="AB9" s="33">
        <f t="shared" si="15"/>
        <v>2.9889999999999999</v>
      </c>
      <c r="AC9" s="22">
        <v>2</v>
      </c>
      <c r="AD9" s="49">
        <v>5.6150000000000002</v>
      </c>
      <c r="AE9" s="33">
        <f t="shared" si="16"/>
        <v>3.8380000000000001</v>
      </c>
      <c r="AF9" s="177">
        <f>SUM(AC9-Z9)</f>
        <v>0</v>
      </c>
      <c r="AG9" s="178">
        <f>(AC9/Z9-1)*100</f>
        <v>0</v>
      </c>
      <c r="AH9" s="179">
        <f>SUM(AD9-AA9)</f>
        <v>1.415</v>
      </c>
      <c r="AI9" s="178">
        <f>(AD9/AA9-1)*100</f>
        <v>33.690476190476183</v>
      </c>
      <c r="AJ9" s="180">
        <f>AE9-AB9</f>
        <v>0.8490000000000002</v>
      </c>
      <c r="AK9" s="26">
        <f t="shared" si="2"/>
        <v>28.404148544663776</v>
      </c>
      <c r="AL9" s="182">
        <f t="shared" si="17"/>
        <v>5</v>
      </c>
      <c r="AM9" s="182">
        <f t="shared" si="18"/>
        <v>17.725999999999999</v>
      </c>
      <c r="AN9" s="183">
        <f t="shared" si="19"/>
        <v>11.808099999999998</v>
      </c>
      <c r="AO9" s="174">
        <f t="shared" si="20"/>
        <v>5.3030999999999997</v>
      </c>
      <c r="AP9" s="174">
        <f t="shared" si="21"/>
        <v>17.533000000000001</v>
      </c>
      <c r="AQ9" s="33">
        <f t="shared" si="22"/>
        <v>11.76337695</v>
      </c>
      <c r="AR9" s="33">
        <v>17.059999999999999</v>
      </c>
      <c r="AS9" s="180">
        <f t="shared" si="23"/>
        <v>-5.2966230499999991</v>
      </c>
      <c r="AT9" s="26">
        <f t="shared" si="24"/>
        <v>-31.047028429073855</v>
      </c>
      <c r="AU9" s="13">
        <v>1</v>
      </c>
      <c r="AV9" s="49">
        <v>2.4</v>
      </c>
      <c r="AW9" s="33">
        <f t="shared" si="25"/>
        <v>1.6744999999999999</v>
      </c>
      <c r="AX9" s="22">
        <v>0</v>
      </c>
      <c r="AY9" s="49">
        <v>0</v>
      </c>
      <c r="AZ9" s="33">
        <f t="shared" si="26"/>
        <v>0</v>
      </c>
      <c r="BA9" s="184">
        <f>SUM(AX9-AU9)</f>
        <v>-1</v>
      </c>
      <c r="BB9" s="178">
        <f t="shared" si="3"/>
        <v>-100</v>
      </c>
      <c r="BC9" s="178">
        <f>SUM(AY9-AV9)</f>
        <v>-2.4</v>
      </c>
      <c r="BD9" s="178">
        <f t="shared" si="4"/>
        <v>-100</v>
      </c>
      <c r="BE9" s="180">
        <f>AZ9-AW9</f>
        <v>-1.6744999999999999</v>
      </c>
      <c r="BF9" s="26">
        <f t="shared" si="5"/>
        <v>-100</v>
      </c>
      <c r="BG9" s="186">
        <v>0</v>
      </c>
      <c r="BH9" s="47">
        <v>0</v>
      </c>
      <c r="BI9" s="183">
        <f t="shared" si="27"/>
        <v>0</v>
      </c>
      <c r="BJ9" s="13">
        <v>0.5</v>
      </c>
      <c r="BK9" s="49">
        <v>0.52</v>
      </c>
      <c r="BL9" s="33">
        <f t="shared" si="28"/>
        <v>0.42925000000000002</v>
      </c>
      <c r="BM9" s="33">
        <v>1.64</v>
      </c>
      <c r="BN9" s="180">
        <f t="shared" si="29"/>
        <v>-1.21075</v>
      </c>
      <c r="BO9" s="26">
        <f t="shared" si="6"/>
        <v>-73.826219512195124</v>
      </c>
      <c r="BP9" s="13">
        <v>0.1</v>
      </c>
      <c r="BQ9" s="49">
        <v>1.43</v>
      </c>
      <c r="BR9" s="33">
        <f t="shared" si="30"/>
        <v>0.88144999999999996</v>
      </c>
      <c r="BS9" s="22">
        <v>0</v>
      </c>
      <c r="BT9" s="49">
        <v>0</v>
      </c>
      <c r="BU9" s="33">
        <f t="shared" si="31"/>
        <v>0</v>
      </c>
      <c r="BV9" s="177">
        <f>SUM(BS9-BP9)</f>
        <v>-0.1</v>
      </c>
      <c r="BW9" s="178">
        <v>100</v>
      </c>
      <c r="BX9" s="176">
        <f>SUM(BT9-BQ9)</f>
        <v>-1.43</v>
      </c>
      <c r="BY9" s="178">
        <v>100</v>
      </c>
      <c r="BZ9" s="180">
        <f>BU9-BR9</f>
        <v>-0.88144999999999996</v>
      </c>
      <c r="CA9" s="26">
        <v>100</v>
      </c>
      <c r="CB9" s="186">
        <v>0</v>
      </c>
      <c r="CC9" s="47">
        <v>0</v>
      </c>
      <c r="CD9" s="183">
        <f t="shared" si="32"/>
        <v>0</v>
      </c>
      <c r="CE9" s="13">
        <v>0</v>
      </c>
      <c r="CF9" s="49">
        <v>0</v>
      </c>
      <c r="CG9" s="33">
        <f t="shared" si="33"/>
        <v>0</v>
      </c>
      <c r="CH9" s="33">
        <v>0</v>
      </c>
      <c r="CI9" s="180">
        <f t="shared" si="34"/>
        <v>0</v>
      </c>
      <c r="CJ9" s="26" t="e">
        <f t="shared" si="7"/>
        <v>#DIV/0!</v>
      </c>
      <c r="CK9" s="13">
        <v>0.9</v>
      </c>
      <c r="CL9" s="49">
        <v>4.0049999999999999</v>
      </c>
      <c r="CM9" s="33">
        <f t="shared" si="35"/>
        <v>2.6140500000000002</v>
      </c>
      <c r="CN9" s="22">
        <v>0</v>
      </c>
      <c r="CO9" s="49">
        <v>0</v>
      </c>
      <c r="CP9" s="33">
        <f t="shared" si="36"/>
        <v>0</v>
      </c>
      <c r="CQ9" s="177">
        <f>SUM(CN9-CK9)</f>
        <v>-0.9</v>
      </c>
      <c r="CR9" s="178">
        <f>(CN9/CK9-1)*100</f>
        <v>-100</v>
      </c>
      <c r="CS9" s="176">
        <f>SUM(CO9-CL9)</f>
        <v>-4.0049999999999999</v>
      </c>
      <c r="CT9" s="178">
        <f>(CO9/CL9-1)*100</f>
        <v>-100</v>
      </c>
      <c r="CU9" s="180">
        <f>CP9-CM9</f>
        <v>-2.6140500000000002</v>
      </c>
      <c r="CV9" s="26">
        <f t="shared" si="8"/>
        <v>-100</v>
      </c>
      <c r="CW9" s="13">
        <v>1</v>
      </c>
      <c r="CX9" s="49">
        <v>4.5650000000000004</v>
      </c>
      <c r="CY9" s="33">
        <f t="shared" si="37"/>
        <v>2.9735000000000005</v>
      </c>
      <c r="CZ9" s="22">
        <v>0</v>
      </c>
      <c r="DA9" s="49">
        <v>0</v>
      </c>
      <c r="DB9" s="33">
        <f t="shared" si="38"/>
        <v>0</v>
      </c>
      <c r="DC9" s="177">
        <f>SUM(CZ9-CW9)</f>
        <v>-1</v>
      </c>
      <c r="DD9" s="178">
        <f>(CZ9/CW9-1)*100</f>
        <v>-100</v>
      </c>
      <c r="DE9" s="176">
        <f>SUM(DA9-CX9)</f>
        <v>-4.5650000000000004</v>
      </c>
      <c r="DF9" s="178">
        <f>(DA9/CX9-1)*100</f>
        <v>-100</v>
      </c>
      <c r="DG9" s="180">
        <f>DB9-CY9</f>
        <v>-2.9735000000000005</v>
      </c>
      <c r="DH9" s="26">
        <f t="shared" si="9"/>
        <v>-100</v>
      </c>
      <c r="DI9" s="13">
        <v>1</v>
      </c>
      <c r="DJ9" s="49">
        <v>6.2</v>
      </c>
      <c r="DK9" s="33">
        <f t="shared" si="39"/>
        <v>3.9544999999999999</v>
      </c>
      <c r="DL9" s="22">
        <v>0</v>
      </c>
      <c r="DM9" s="49">
        <v>0</v>
      </c>
      <c r="DN9" s="33">
        <f t="shared" si="40"/>
        <v>0</v>
      </c>
      <c r="DO9" s="177">
        <f>SUM(DL9-DI9)</f>
        <v>-1</v>
      </c>
      <c r="DP9" s="178">
        <f>(DL9/DI9-1)*100</f>
        <v>-100</v>
      </c>
      <c r="DQ9" s="176">
        <f>SUM(DM9-DJ9)</f>
        <v>-6.2</v>
      </c>
      <c r="DR9" s="178">
        <f>(DM9/DJ9-1)*100</f>
        <v>-100</v>
      </c>
      <c r="DS9" s="180">
        <f>DN9-DK9</f>
        <v>-3.9544999999999999</v>
      </c>
      <c r="DT9" s="26">
        <f t="shared" si="10"/>
        <v>-100</v>
      </c>
      <c r="DU9" s="182">
        <f t="shared" si="41"/>
        <v>2.9</v>
      </c>
      <c r="DV9" s="182">
        <f t="shared" si="42"/>
        <v>14.77</v>
      </c>
      <c r="DW9" s="183">
        <f t="shared" si="43"/>
        <v>9.5420499999999997</v>
      </c>
      <c r="DX9" s="174">
        <f t="shared" si="44"/>
        <v>0</v>
      </c>
      <c r="DY9" s="174">
        <f t="shared" si="45"/>
        <v>0</v>
      </c>
      <c r="DZ9" s="33">
        <f t="shared" si="46"/>
        <v>0</v>
      </c>
      <c r="EA9" s="33">
        <v>13.78</v>
      </c>
      <c r="EB9" s="180">
        <f t="shared" si="47"/>
        <v>-13.78</v>
      </c>
      <c r="EC9" s="26">
        <f t="shared" si="48"/>
        <v>-100</v>
      </c>
    </row>
    <row r="10" spans="1:133" ht="13.5" customHeight="1" thickBot="1" x14ac:dyDescent="0.25">
      <c r="A10" s="2" t="s">
        <v>159</v>
      </c>
      <c r="B10" s="13">
        <v>5.2</v>
      </c>
      <c r="C10" s="49">
        <v>5.56</v>
      </c>
      <c r="D10" s="33">
        <f t="shared" si="11"/>
        <v>4.5553999999999997</v>
      </c>
      <c r="E10" s="22">
        <v>2</v>
      </c>
      <c r="F10" s="49">
        <v>5.8</v>
      </c>
      <c r="G10" s="33">
        <f t="shared" si="12"/>
        <v>3.9489999999999998</v>
      </c>
      <c r="H10" s="177">
        <f>SUM(E10-B10)</f>
        <v>-3.2</v>
      </c>
      <c r="I10" s="178">
        <f>(E10/B10-1)*100</f>
        <v>-61.53846153846154</v>
      </c>
      <c r="J10" s="176">
        <f>SUM(F10-C10)</f>
        <v>0.24000000000000021</v>
      </c>
      <c r="K10" s="178">
        <f>(F10/C10-1)*100</f>
        <v>4.3165467625899234</v>
      </c>
      <c r="L10" s="180">
        <f>G10-D10</f>
        <v>-0.60639999999999983</v>
      </c>
      <c r="M10" s="26">
        <f t="shared" si="0"/>
        <v>-13.311674057162925</v>
      </c>
      <c r="N10" s="13">
        <v>2.2000000000000002</v>
      </c>
      <c r="O10" s="49">
        <v>3.35</v>
      </c>
      <c r="P10" s="33">
        <f t="shared" si="13"/>
        <v>2.5259</v>
      </c>
      <c r="Q10" s="22">
        <v>1.9</v>
      </c>
      <c r="R10" s="49">
        <v>8.5</v>
      </c>
      <c r="S10" s="33">
        <f t="shared" si="14"/>
        <v>5.5455499999999995</v>
      </c>
      <c r="T10" s="177">
        <f>SUM(Q10-N10)</f>
        <v>-0.30000000000000027</v>
      </c>
      <c r="U10" s="178">
        <f>(Q10/N10-1)*100</f>
        <v>-13.636363636363647</v>
      </c>
      <c r="V10" s="179">
        <f>SUM(R10-O10)</f>
        <v>5.15</v>
      </c>
      <c r="W10" s="178">
        <f>(R10/O10-1)*100</f>
        <v>153.73134328358208</v>
      </c>
      <c r="X10" s="180">
        <f>S10-P10</f>
        <v>3.0196499999999995</v>
      </c>
      <c r="Y10" s="26">
        <f t="shared" si="1"/>
        <v>119.5474880240706</v>
      </c>
      <c r="Z10" s="13">
        <v>1.5</v>
      </c>
      <c r="AA10" s="49">
        <v>3.1</v>
      </c>
      <c r="AB10" s="33">
        <f t="shared" si="15"/>
        <v>2.2117499999999999</v>
      </c>
      <c r="AC10" s="22">
        <v>0</v>
      </c>
      <c r="AD10" s="49">
        <v>4.6440000000000001</v>
      </c>
      <c r="AE10" s="33">
        <f t="shared" si="16"/>
        <v>2.7864</v>
      </c>
      <c r="AF10" s="177">
        <f>SUM(AC10-Z10)</f>
        <v>-1.5</v>
      </c>
      <c r="AG10" s="178">
        <f>(AC10/Z10-1)*100</f>
        <v>-100</v>
      </c>
      <c r="AH10" s="179">
        <f>SUM(AD10-AA10)</f>
        <v>1.544</v>
      </c>
      <c r="AI10" s="178">
        <f>(AD10/AA10-1)*100</f>
        <v>49.806451612903224</v>
      </c>
      <c r="AJ10" s="180">
        <f>AE10-AB10</f>
        <v>0.57465000000000011</v>
      </c>
      <c r="AK10" s="26">
        <f t="shared" si="2"/>
        <v>25.981688708036632</v>
      </c>
      <c r="AL10" s="182">
        <f t="shared" si="17"/>
        <v>8.9</v>
      </c>
      <c r="AM10" s="182">
        <f t="shared" si="18"/>
        <v>12.01</v>
      </c>
      <c r="AN10" s="183">
        <f t="shared" si="19"/>
        <v>9.2930499999999991</v>
      </c>
      <c r="AO10" s="174">
        <f t="shared" si="20"/>
        <v>3.9</v>
      </c>
      <c r="AP10" s="174">
        <f t="shared" si="21"/>
        <v>18.944000000000003</v>
      </c>
      <c r="AQ10" s="33">
        <f t="shared" si="22"/>
        <v>12.280950000000001</v>
      </c>
      <c r="AR10" s="33">
        <v>12.23</v>
      </c>
      <c r="AS10" s="180">
        <f t="shared" si="23"/>
        <v>5.0950000000000273E-2</v>
      </c>
      <c r="AT10" s="26">
        <f t="shared" si="24"/>
        <v>0.41659852820932208</v>
      </c>
      <c r="AU10" s="13">
        <v>0.8</v>
      </c>
      <c r="AV10" s="49">
        <v>2.4</v>
      </c>
      <c r="AW10" s="33">
        <f t="shared" si="25"/>
        <v>1.6275999999999999</v>
      </c>
      <c r="AX10" s="22">
        <v>0</v>
      </c>
      <c r="AY10" s="49">
        <v>0</v>
      </c>
      <c r="AZ10" s="33">
        <f t="shared" si="26"/>
        <v>0</v>
      </c>
      <c r="BA10" s="184">
        <f>SUM(AX10-AU10)</f>
        <v>-0.8</v>
      </c>
      <c r="BB10" s="178">
        <f t="shared" si="3"/>
        <v>-100</v>
      </c>
      <c r="BC10" s="178">
        <f>SUM(AY10-AV10)</f>
        <v>-2.4</v>
      </c>
      <c r="BD10" s="178">
        <f t="shared" si="4"/>
        <v>-100</v>
      </c>
      <c r="BE10" s="180">
        <f>AZ10-AW10</f>
        <v>-1.6275999999999999</v>
      </c>
      <c r="BF10" s="26">
        <f t="shared" si="5"/>
        <v>-100</v>
      </c>
      <c r="BG10" s="186">
        <v>0</v>
      </c>
      <c r="BH10" s="47">
        <v>0</v>
      </c>
      <c r="BI10" s="183">
        <f t="shared" si="27"/>
        <v>0</v>
      </c>
      <c r="BJ10" s="13">
        <v>1</v>
      </c>
      <c r="BK10" s="49">
        <v>0.82</v>
      </c>
      <c r="BL10" s="33">
        <f t="shared" si="28"/>
        <v>0.72649999999999992</v>
      </c>
      <c r="BM10" s="33">
        <v>1.17</v>
      </c>
      <c r="BN10" s="180">
        <f t="shared" si="29"/>
        <v>-0.44350000000000001</v>
      </c>
      <c r="BO10" s="26">
        <f t="shared" si="6"/>
        <v>-37.905982905982903</v>
      </c>
      <c r="BP10" s="13">
        <v>0.5</v>
      </c>
      <c r="BQ10" s="49">
        <v>0.94799999999999995</v>
      </c>
      <c r="BR10" s="33">
        <f t="shared" si="30"/>
        <v>0.68604999999999994</v>
      </c>
      <c r="BS10" s="22">
        <v>0</v>
      </c>
      <c r="BT10" s="49">
        <v>0</v>
      </c>
      <c r="BU10" s="33">
        <f t="shared" si="31"/>
        <v>0</v>
      </c>
      <c r="BV10" s="177">
        <f>SUM(BS10-BP10)</f>
        <v>-0.5</v>
      </c>
      <c r="BW10" s="178">
        <v>100</v>
      </c>
      <c r="BX10" s="176">
        <f>SUM(BT10-BQ10)</f>
        <v>-0.94799999999999995</v>
      </c>
      <c r="BY10" s="178">
        <v>100</v>
      </c>
      <c r="BZ10" s="180">
        <f>BU10-BR10</f>
        <v>-0.68604999999999994</v>
      </c>
      <c r="CA10" s="26">
        <v>100</v>
      </c>
      <c r="CB10" s="186">
        <v>0</v>
      </c>
      <c r="CC10" s="47">
        <v>0</v>
      </c>
      <c r="CD10" s="183">
        <f t="shared" si="32"/>
        <v>0</v>
      </c>
      <c r="CE10" s="13">
        <v>0</v>
      </c>
      <c r="CF10" s="49">
        <v>0</v>
      </c>
      <c r="CG10" s="33">
        <f t="shared" si="33"/>
        <v>0</v>
      </c>
      <c r="CH10" s="33">
        <v>0</v>
      </c>
      <c r="CI10" s="180">
        <f t="shared" si="34"/>
        <v>0</v>
      </c>
      <c r="CJ10" s="26" t="e">
        <f t="shared" si="7"/>
        <v>#DIV/0!</v>
      </c>
      <c r="CK10" s="13">
        <v>2</v>
      </c>
      <c r="CL10" s="49">
        <v>2.6139999999999999</v>
      </c>
      <c r="CM10" s="33">
        <f t="shared" si="35"/>
        <v>2.0373999999999999</v>
      </c>
      <c r="CN10" s="22">
        <v>0</v>
      </c>
      <c r="CO10" s="49">
        <v>0</v>
      </c>
      <c r="CP10" s="33">
        <f t="shared" si="36"/>
        <v>0</v>
      </c>
      <c r="CQ10" s="177">
        <f>SUM(CN10-CK10)</f>
        <v>-2</v>
      </c>
      <c r="CR10" s="178">
        <f>(CN10/CK10-1)*100</f>
        <v>-100</v>
      </c>
      <c r="CS10" s="176">
        <f>SUM(CO10-CL10)</f>
        <v>-2.6139999999999999</v>
      </c>
      <c r="CT10" s="178">
        <f>(CO10/CL10-1)*100</f>
        <v>-100</v>
      </c>
      <c r="CU10" s="180">
        <f>CP10-CM10</f>
        <v>-2.0373999999999999</v>
      </c>
      <c r="CV10" s="26">
        <f t="shared" si="8"/>
        <v>-100</v>
      </c>
      <c r="CW10" s="13">
        <v>2.1</v>
      </c>
      <c r="CX10" s="49">
        <v>5.843</v>
      </c>
      <c r="CY10" s="33">
        <f t="shared" si="37"/>
        <v>3.9982499999999996</v>
      </c>
      <c r="CZ10" s="22">
        <v>0</v>
      </c>
      <c r="DA10" s="49">
        <v>0</v>
      </c>
      <c r="DB10" s="33">
        <f t="shared" si="38"/>
        <v>0</v>
      </c>
      <c r="DC10" s="177">
        <f>SUM(CZ10-CW10)</f>
        <v>-2.1</v>
      </c>
      <c r="DD10" s="178">
        <f>(CZ10/CW10-1)*100</f>
        <v>-100</v>
      </c>
      <c r="DE10" s="176">
        <f>SUM(DA10-CX10)</f>
        <v>-5.843</v>
      </c>
      <c r="DF10" s="178">
        <f>(DA10/CX10-1)*100</f>
        <v>-100</v>
      </c>
      <c r="DG10" s="180">
        <f>DB10-CY10</f>
        <v>-3.9982499999999996</v>
      </c>
      <c r="DH10" s="26">
        <f t="shared" si="9"/>
        <v>-100</v>
      </c>
      <c r="DI10" s="13">
        <v>1</v>
      </c>
      <c r="DJ10" s="49">
        <v>5.16</v>
      </c>
      <c r="DK10" s="33">
        <f t="shared" si="39"/>
        <v>3.3305000000000002</v>
      </c>
      <c r="DL10" s="22">
        <v>0</v>
      </c>
      <c r="DM10" s="49">
        <v>0</v>
      </c>
      <c r="DN10" s="33">
        <f t="shared" si="40"/>
        <v>0</v>
      </c>
      <c r="DO10" s="177">
        <f>SUM(DL10-DI10)</f>
        <v>-1</v>
      </c>
      <c r="DP10" s="178">
        <f>(DL10/DI10-1)*100</f>
        <v>-100</v>
      </c>
      <c r="DQ10" s="176">
        <f>SUM(DM10-DJ10)</f>
        <v>-5.16</v>
      </c>
      <c r="DR10" s="178">
        <f>(DM10/DJ10-1)*100</f>
        <v>-100</v>
      </c>
      <c r="DS10" s="180">
        <f>DN10-DK10</f>
        <v>-3.3305000000000002</v>
      </c>
      <c r="DT10" s="26">
        <f t="shared" si="10"/>
        <v>-100</v>
      </c>
      <c r="DU10" s="182">
        <f t="shared" si="41"/>
        <v>5.0999999999999996</v>
      </c>
      <c r="DV10" s="182">
        <f t="shared" si="42"/>
        <v>13.617000000000001</v>
      </c>
      <c r="DW10" s="183">
        <f t="shared" si="43"/>
        <v>9.3661499999999993</v>
      </c>
      <c r="DX10" s="174">
        <f t="shared" si="44"/>
        <v>0</v>
      </c>
      <c r="DY10" s="174">
        <f t="shared" si="45"/>
        <v>0</v>
      </c>
      <c r="DZ10" s="33">
        <f t="shared" si="46"/>
        <v>0</v>
      </c>
      <c r="EA10" s="33">
        <v>9.8699999999999992</v>
      </c>
      <c r="EB10" s="180">
        <f t="shared" si="47"/>
        <v>-9.8699999999999992</v>
      </c>
      <c r="EC10" s="26">
        <f t="shared" si="48"/>
        <v>-100</v>
      </c>
    </row>
    <row r="11" spans="1:133" ht="13.5" customHeight="1" thickBot="1" x14ac:dyDescent="0.25">
      <c r="A11" s="187" t="s">
        <v>160</v>
      </c>
      <c r="B11" s="188">
        <v>0.1</v>
      </c>
      <c r="C11" s="189">
        <v>6.0759999999999996</v>
      </c>
      <c r="D11" s="33">
        <f t="shared" si="11"/>
        <v>3.6690499999999995</v>
      </c>
      <c r="E11" s="23">
        <v>0.5</v>
      </c>
      <c r="F11" s="189">
        <v>4.4619999999999997</v>
      </c>
      <c r="G11" s="33">
        <f t="shared" si="12"/>
        <v>2.7944499999999994</v>
      </c>
      <c r="H11" s="181">
        <f>SUM(E11-B11)</f>
        <v>0.4</v>
      </c>
      <c r="I11" s="178">
        <f>(E11/B11-1)*100</f>
        <v>400</v>
      </c>
      <c r="J11" s="176">
        <f>SUM(F11-C11)</f>
        <v>-1.6139999999999999</v>
      </c>
      <c r="K11" s="178">
        <f>(F11/C11-1)*100</f>
        <v>-26.563528637261356</v>
      </c>
      <c r="L11" s="180">
        <f>G11-D11</f>
        <v>-0.87460000000000004</v>
      </c>
      <c r="M11" s="26">
        <f t="shared" si="0"/>
        <v>-23.83723307123098</v>
      </c>
      <c r="N11" s="188">
        <v>0.1</v>
      </c>
      <c r="O11" s="189">
        <v>4.5570000000000004</v>
      </c>
      <c r="P11" s="33">
        <f t="shared" si="13"/>
        <v>2.7576499999999999</v>
      </c>
      <c r="Q11" s="23">
        <v>0.51</v>
      </c>
      <c r="R11" s="189">
        <v>4.5540000000000003</v>
      </c>
      <c r="S11" s="33">
        <f t="shared" si="14"/>
        <v>2.8519950000000001</v>
      </c>
      <c r="T11" s="181">
        <f>SUM(Q11-N11)</f>
        <v>0.41000000000000003</v>
      </c>
      <c r="U11" s="178">
        <f>(Q11/N11-1)*100</f>
        <v>409.99999999999994</v>
      </c>
      <c r="V11" s="176">
        <f>SUM(R11-O11)</f>
        <v>-3.0000000000001137E-3</v>
      </c>
      <c r="W11" s="178">
        <f>(R11/O11-1)*100</f>
        <v>-6.5832784726793658E-2</v>
      </c>
      <c r="X11" s="180">
        <f>S11-P11</f>
        <v>9.4345000000000123E-2</v>
      </c>
      <c r="Y11" s="26">
        <f t="shared" si="1"/>
        <v>3.4212100882998309</v>
      </c>
      <c r="Z11" s="188">
        <v>0.1</v>
      </c>
      <c r="AA11" s="189">
        <v>5.0199999999999996</v>
      </c>
      <c r="AB11" s="33">
        <f t="shared" si="15"/>
        <v>3.0354499999999995</v>
      </c>
      <c r="AC11" s="23">
        <v>0.54490000000000005</v>
      </c>
      <c r="AD11" s="189">
        <v>4.944</v>
      </c>
      <c r="AE11" s="33">
        <f t="shared" si="16"/>
        <v>3.0941790499999997</v>
      </c>
      <c r="AF11" s="181">
        <f>SUM(AC11-Z11)</f>
        <v>0.44490000000000007</v>
      </c>
      <c r="AG11" s="178">
        <f>(AC11/Z11-1)*100</f>
        <v>444.9</v>
      </c>
      <c r="AH11" s="176">
        <f>SUM(AD11-AA11)</f>
        <v>-7.5999999999999623E-2</v>
      </c>
      <c r="AI11" s="178">
        <f>(AD11/AA11-1)*100</f>
        <v>-1.5139442231075662</v>
      </c>
      <c r="AJ11" s="180">
        <f>AE11-AB11</f>
        <v>5.8729050000000171E-2</v>
      </c>
      <c r="AK11" s="26">
        <f t="shared" si="2"/>
        <v>1.9347724390123444</v>
      </c>
      <c r="AL11" s="182">
        <f t="shared" si="17"/>
        <v>0.30000000000000004</v>
      </c>
      <c r="AM11" s="182">
        <f t="shared" si="18"/>
        <v>15.652999999999999</v>
      </c>
      <c r="AN11" s="183">
        <f t="shared" si="19"/>
        <v>9.4621499999999976</v>
      </c>
      <c r="AO11" s="174">
        <f t="shared" si="20"/>
        <v>1.5548999999999999</v>
      </c>
      <c r="AP11" s="174">
        <f t="shared" si="21"/>
        <v>13.96</v>
      </c>
      <c r="AQ11" s="33">
        <f>SUM(((AO11*0.67)*0.35)+(AP11*0.6))</f>
        <v>8.7406240499999992</v>
      </c>
      <c r="AR11" s="33">
        <v>9.57</v>
      </c>
      <c r="AS11" s="180">
        <f t="shared" si="23"/>
        <v>-0.82937595000000108</v>
      </c>
      <c r="AT11" s="26">
        <f t="shared" si="24"/>
        <v>-8.6664153605015777</v>
      </c>
      <c r="AU11" s="188">
        <v>0.1</v>
      </c>
      <c r="AV11" s="189">
        <v>3.64</v>
      </c>
      <c r="AW11" s="33">
        <f t="shared" si="25"/>
        <v>2.2074500000000001</v>
      </c>
      <c r="AX11" s="23">
        <v>0</v>
      </c>
      <c r="AY11" s="189">
        <v>0</v>
      </c>
      <c r="AZ11" s="33">
        <f t="shared" si="26"/>
        <v>0</v>
      </c>
      <c r="BA11" s="184">
        <f>SUM(AX11-AU11)</f>
        <v>-0.1</v>
      </c>
      <c r="BB11" s="178">
        <f t="shared" si="3"/>
        <v>-100</v>
      </c>
      <c r="BC11" s="178">
        <f>SUM(AY11-AV11)</f>
        <v>-3.64</v>
      </c>
      <c r="BD11" s="178">
        <f t="shared" si="4"/>
        <v>-100</v>
      </c>
      <c r="BE11" s="180">
        <f>AZ11-AW11</f>
        <v>-2.2074500000000001</v>
      </c>
      <c r="BF11" s="26">
        <f t="shared" si="5"/>
        <v>-100</v>
      </c>
      <c r="BG11" s="190">
        <v>0</v>
      </c>
      <c r="BH11" s="191">
        <v>0</v>
      </c>
      <c r="BI11" s="183">
        <f>SUM(((BG11*0.67)*0.35)+(BH11*0.6))</f>
        <v>0</v>
      </c>
      <c r="BJ11" s="188">
        <v>0.03</v>
      </c>
      <c r="BK11" s="189">
        <v>0.42</v>
      </c>
      <c r="BL11" s="33">
        <f t="shared" si="28"/>
        <v>0.25903500000000002</v>
      </c>
      <c r="BM11" s="33">
        <v>0.92</v>
      </c>
      <c r="BN11" s="180">
        <f t="shared" si="29"/>
        <v>-0.66096500000000002</v>
      </c>
      <c r="BO11" s="26">
        <f t="shared" si="6"/>
        <v>-71.84402173913044</v>
      </c>
      <c r="BP11" s="188">
        <v>0.1</v>
      </c>
      <c r="BQ11" s="189">
        <v>0.90500000000000003</v>
      </c>
      <c r="BR11" s="33">
        <f t="shared" si="30"/>
        <v>0.56645000000000001</v>
      </c>
      <c r="BS11" s="23">
        <v>0</v>
      </c>
      <c r="BT11" s="189">
        <v>0</v>
      </c>
      <c r="BU11" s="33">
        <f t="shared" si="31"/>
        <v>0</v>
      </c>
      <c r="BV11" s="177">
        <f>SUM(BS11-BP11)</f>
        <v>-0.1</v>
      </c>
      <c r="BW11" s="178">
        <v>100</v>
      </c>
      <c r="BX11" s="176">
        <f>SUM(BT11-BQ11)</f>
        <v>-0.90500000000000003</v>
      </c>
      <c r="BY11" s="178">
        <v>100</v>
      </c>
      <c r="BZ11" s="180">
        <f>BU11-BR11</f>
        <v>-0.56645000000000001</v>
      </c>
      <c r="CA11" s="26">
        <v>100</v>
      </c>
      <c r="CB11" s="190">
        <v>0</v>
      </c>
      <c r="CC11" s="191">
        <v>0</v>
      </c>
      <c r="CD11" s="183">
        <f>SUM(((CB11*0.67)*0.35)+(CC11*0.6))</f>
        <v>0</v>
      </c>
      <c r="CE11" s="188">
        <v>0</v>
      </c>
      <c r="CF11" s="189">
        <v>0</v>
      </c>
      <c r="CG11" s="33">
        <f t="shared" si="33"/>
        <v>0</v>
      </c>
      <c r="CH11" s="33">
        <v>0</v>
      </c>
      <c r="CI11" s="180">
        <f t="shared" si="34"/>
        <v>0</v>
      </c>
      <c r="CJ11" s="26" t="e">
        <f t="shared" si="7"/>
        <v>#DIV/0!</v>
      </c>
      <c r="CK11" s="188">
        <v>0.1</v>
      </c>
      <c r="CL11" s="189">
        <v>2.8159999999999998</v>
      </c>
      <c r="CM11" s="33">
        <f>SUM(((CK11*0.67)*0.35)+(CL11*0.6))</f>
        <v>1.7130499999999997</v>
      </c>
      <c r="CN11" s="23">
        <v>0</v>
      </c>
      <c r="CO11" s="189">
        <v>0</v>
      </c>
      <c r="CP11" s="33">
        <f t="shared" si="36"/>
        <v>0</v>
      </c>
      <c r="CQ11" s="177">
        <f>SUM(CN11-CK11)</f>
        <v>-0.1</v>
      </c>
      <c r="CR11" s="178">
        <f>(CN11/CK11-1)*100</f>
        <v>-100</v>
      </c>
      <c r="CS11" s="176">
        <f>SUM(CO11-CL11)</f>
        <v>-2.8159999999999998</v>
      </c>
      <c r="CT11" s="178">
        <f>(CO11/CL11-1)*100</f>
        <v>-100</v>
      </c>
      <c r="CU11" s="180">
        <f>CP11-CM11</f>
        <v>-1.7130499999999997</v>
      </c>
      <c r="CV11" s="26">
        <f t="shared" si="8"/>
        <v>-100</v>
      </c>
      <c r="CW11" s="188">
        <v>0.2</v>
      </c>
      <c r="CX11" s="189">
        <v>4.76</v>
      </c>
      <c r="CY11" s="33">
        <f>SUM(((CW11*0.67)*0.35)+(CX11*0.6))</f>
        <v>2.9028999999999998</v>
      </c>
      <c r="CZ11" s="23">
        <v>0</v>
      </c>
      <c r="DA11" s="189">
        <v>0</v>
      </c>
      <c r="DB11" s="33">
        <f t="shared" si="38"/>
        <v>0</v>
      </c>
      <c r="DC11" s="177">
        <f>SUM(CZ11-CW11)</f>
        <v>-0.2</v>
      </c>
      <c r="DD11" s="178">
        <f>(CZ11/CW11-1)*100</f>
        <v>-100</v>
      </c>
      <c r="DE11" s="176">
        <f>SUM(DA11-CX11)</f>
        <v>-4.76</v>
      </c>
      <c r="DF11" s="178">
        <f>(DA11/CX11-1)*100</f>
        <v>-100</v>
      </c>
      <c r="DG11" s="180">
        <f>DB11-CY11</f>
        <v>-2.9028999999999998</v>
      </c>
      <c r="DH11" s="26">
        <f t="shared" si="9"/>
        <v>-100</v>
      </c>
      <c r="DI11" s="188">
        <v>0</v>
      </c>
      <c r="DJ11" s="189">
        <v>3.673</v>
      </c>
      <c r="DK11" s="33">
        <f>SUM(((DI11*0.67)*0.35)+(DJ11*0.6))</f>
        <v>2.2037999999999998</v>
      </c>
      <c r="DL11" s="23">
        <v>0</v>
      </c>
      <c r="DM11" s="189">
        <v>0</v>
      </c>
      <c r="DN11" s="33">
        <f t="shared" si="40"/>
        <v>0</v>
      </c>
      <c r="DO11" s="177">
        <f>SUM(DL11-DI11)</f>
        <v>0</v>
      </c>
      <c r="DP11" s="178" t="e">
        <f>(DL11/DI11-1)*100</f>
        <v>#DIV/0!</v>
      </c>
      <c r="DQ11" s="176">
        <f>SUM(DM11-DJ11)</f>
        <v>-3.673</v>
      </c>
      <c r="DR11" s="178">
        <f>(DM11/DJ11-1)*100</f>
        <v>-100</v>
      </c>
      <c r="DS11" s="180">
        <f>DN11-DK11</f>
        <v>-2.2037999999999998</v>
      </c>
      <c r="DT11" s="26">
        <f t="shared" si="10"/>
        <v>-100</v>
      </c>
      <c r="DU11" s="182">
        <f t="shared" si="41"/>
        <v>0.30000000000000004</v>
      </c>
      <c r="DV11" s="182">
        <f t="shared" si="42"/>
        <v>11.248999999999999</v>
      </c>
      <c r="DW11" s="183">
        <f t="shared" si="43"/>
        <v>6.8197499999999991</v>
      </c>
      <c r="DX11" s="174">
        <f t="shared" si="44"/>
        <v>0</v>
      </c>
      <c r="DY11" s="174">
        <f t="shared" si="45"/>
        <v>0</v>
      </c>
      <c r="DZ11" s="33">
        <f t="shared" si="46"/>
        <v>0</v>
      </c>
      <c r="EA11" s="33">
        <v>7.73</v>
      </c>
      <c r="EB11" s="180">
        <f t="shared" si="47"/>
        <v>-7.73</v>
      </c>
      <c r="EC11" s="26">
        <f t="shared" si="48"/>
        <v>-100</v>
      </c>
    </row>
    <row r="12" spans="1:133" ht="13.5" customHeight="1" x14ac:dyDescent="0.2">
      <c r="A12" s="235" t="s">
        <v>25</v>
      </c>
      <c r="B12" s="230">
        <f>SUM(B7:B11)</f>
        <v>7.6</v>
      </c>
      <c r="C12" s="228">
        <f t="shared" ref="C12:L12" si="49">SUM(C7:C11)</f>
        <v>23.786000000000001</v>
      </c>
      <c r="D12" s="234">
        <f t="shared" si="49"/>
        <v>16.053799999999999</v>
      </c>
      <c r="E12" s="232">
        <f t="shared" si="49"/>
        <v>5.0769000000000002</v>
      </c>
      <c r="F12" s="228">
        <f t="shared" si="49"/>
        <v>19.805</v>
      </c>
      <c r="G12" s="226">
        <f t="shared" si="49"/>
        <v>13.07353305</v>
      </c>
      <c r="H12" s="230">
        <f t="shared" si="49"/>
        <v>-2.5231000000000003</v>
      </c>
      <c r="I12" s="228">
        <f t="shared" si="49"/>
        <v>360.03820512820511</v>
      </c>
      <c r="J12" s="228">
        <f t="shared" si="49"/>
        <v>-3.9809999999999994</v>
      </c>
      <c r="K12" s="224">
        <f t="shared" si="49"/>
        <v>-44.667030575970124</v>
      </c>
      <c r="L12" s="224">
        <f t="shared" si="49"/>
        <v>-2.9802669499999999</v>
      </c>
      <c r="M12" s="226">
        <f t="shared" si="0"/>
        <v>-18.564246159787711</v>
      </c>
      <c r="N12" s="230">
        <f>SUM(N7:N11)</f>
        <v>5.6</v>
      </c>
      <c r="O12" s="228">
        <f t="shared" ref="O12:X12" si="50">SUM(O7:O11)</f>
        <v>16.233000000000001</v>
      </c>
      <c r="P12" s="234">
        <f t="shared" si="50"/>
        <v>11.052999999999999</v>
      </c>
      <c r="Q12" s="232">
        <f t="shared" si="50"/>
        <v>5.7099999999999991</v>
      </c>
      <c r="R12" s="228">
        <f t="shared" si="50"/>
        <v>21.536999999999999</v>
      </c>
      <c r="S12" s="226">
        <f t="shared" si="50"/>
        <v>14.261194999999999</v>
      </c>
      <c r="T12" s="230">
        <f t="shared" si="50"/>
        <v>0.10999999999999976</v>
      </c>
      <c r="U12" s="228">
        <f t="shared" si="50"/>
        <v>396.36363636363632</v>
      </c>
      <c r="V12" s="228">
        <f t="shared" si="50"/>
        <v>5.3040000000000003</v>
      </c>
      <c r="W12" s="224">
        <f t="shared" si="50"/>
        <v>191.00765281446238</v>
      </c>
      <c r="X12" s="224">
        <f t="shared" si="50"/>
        <v>3.2081949999999995</v>
      </c>
      <c r="Y12" s="226">
        <f t="shared" si="1"/>
        <v>29.025558671853791</v>
      </c>
      <c r="Z12" s="230">
        <f>SUM(Z7:Z11)</f>
        <v>4.8999999999999995</v>
      </c>
      <c r="AA12" s="228">
        <f t="shared" ref="AA12:AJ12" si="51">SUM(AA7:AA11)</f>
        <v>15.629999999999999</v>
      </c>
      <c r="AB12" s="234">
        <f t="shared" si="51"/>
        <v>10.527049999999999</v>
      </c>
      <c r="AC12" s="232">
        <f t="shared" si="51"/>
        <v>3.4449000000000001</v>
      </c>
      <c r="AD12" s="232">
        <f t="shared" si="51"/>
        <v>18.158000000000001</v>
      </c>
      <c r="AE12" s="226">
        <f t="shared" si="51"/>
        <v>11.702629049999999</v>
      </c>
      <c r="AF12" s="230">
        <f t="shared" si="51"/>
        <v>-1.4550999999999998</v>
      </c>
      <c r="AG12" s="228">
        <f t="shared" si="51"/>
        <v>328.23333333333335</v>
      </c>
      <c r="AH12" s="228">
        <f t="shared" si="51"/>
        <v>2.528</v>
      </c>
      <c r="AI12" s="224">
        <f t="shared" si="51"/>
        <v>83.531463141587878</v>
      </c>
      <c r="AJ12" s="224">
        <f t="shared" si="51"/>
        <v>1.1755790500000005</v>
      </c>
      <c r="AK12" s="226">
        <f t="shared" si="2"/>
        <v>11.167222061261217</v>
      </c>
      <c r="AL12" s="230">
        <f>SUM(AL7:AL11)</f>
        <v>18.100000000000001</v>
      </c>
      <c r="AM12" s="228">
        <f t="shared" ref="AM12:AN12" si="52">SUM(AM7:AM11)</f>
        <v>55.649000000000001</v>
      </c>
      <c r="AN12" s="226">
        <f t="shared" si="52"/>
        <v>37.633849999999995</v>
      </c>
      <c r="AO12" s="230">
        <f>SUM(AO7:AO11)</f>
        <v>14.2318</v>
      </c>
      <c r="AP12" s="228">
        <f t="shared" ref="AP12:AR12" si="53">SUM(AP7:AP11)</f>
        <v>59.500000000000007</v>
      </c>
      <c r="AQ12" s="234">
        <f t="shared" si="53"/>
        <v>39.037357100000001</v>
      </c>
      <c r="AR12" s="226">
        <f t="shared" si="53"/>
        <v>47.199999999999996</v>
      </c>
      <c r="AS12" s="224">
        <f>SUM(AS7:AS11)</f>
        <v>-8.1626428999999998</v>
      </c>
      <c r="AT12" s="226">
        <f>(AQ12/AR12-1)*100</f>
        <v>-17.293734957627105</v>
      </c>
      <c r="AU12" s="230">
        <f t="shared" ref="AU12:BE12" si="54">SUM(AU7:AU11)</f>
        <v>3.0000000000000004</v>
      </c>
      <c r="AV12" s="228">
        <f t="shared" si="54"/>
        <v>10.67</v>
      </c>
      <c r="AW12" s="234">
        <f t="shared" si="54"/>
        <v>7.105500000000001</v>
      </c>
      <c r="AX12" s="232">
        <f t="shared" si="54"/>
        <v>0</v>
      </c>
      <c r="AY12" s="228">
        <f t="shared" si="54"/>
        <v>0</v>
      </c>
      <c r="AZ12" s="226">
        <f t="shared" si="54"/>
        <v>0</v>
      </c>
      <c r="BA12" s="239">
        <f t="shared" si="54"/>
        <v>-3.0000000000000004</v>
      </c>
      <c r="BB12" s="224">
        <f t="shared" si="3"/>
        <v>-100</v>
      </c>
      <c r="BC12" s="224">
        <f t="shared" si="54"/>
        <v>-10.67</v>
      </c>
      <c r="BD12" s="224">
        <f t="shared" si="4"/>
        <v>-100</v>
      </c>
      <c r="BE12" s="224">
        <f t="shared" si="54"/>
        <v>-7.105500000000001</v>
      </c>
      <c r="BF12" s="226">
        <f t="shared" si="5"/>
        <v>-100</v>
      </c>
      <c r="BG12" s="230">
        <f t="shared" ref="BG12:BN12" si="55">SUM(BG7:BG11)</f>
        <v>0</v>
      </c>
      <c r="BH12" s="228">
        <f t="shared" si="55"/>
        <v>0</v>
      </c>
      <c r="BI12" s="226">
        <f t="shared" si="55"/>
        <v>0</v>
      </c>
      <c r="BJ12" s="230">
        <f t="shared" si="55"/>
        <v>1.83</v>
      </c>
      <c r="BK12" s="228">
        <f t="shared" si="55"/>
        <v>2.3299999999999996</v>
      </c>
      <c r="BL12" s="234">
        <f t="shared" si="55"/>
        <v>1.8271349999999997</v>
      </c>
      <c r="BM12" s="226">
        <f t="shared" si="55"/>
        <v>4.45</v>
      </c>
      <c r="BN12" s="224">
        <f t="shared" si="55"/>
        <v>-2.622865</v>
      </c>
      <c r="BO12" s="237">
        <f t="shared" si="6"/>
        <v>-58.94078651685394</v>
      </c>
      <c r="BP12" s="230">
        <f t="shared" ref="BP12:BV12" si="56">SUM(BP7:BP11)</f>
        <v>1.1000000000000001</v>
      </c>
      <c r="BQ12" s="228">
        <f t="shared" si="56"/>
        <v>3.8529999999999998</v>
      </c>
      <c r="BR12" s="234">
        <f t="shared" si="56"/>
        <v>2.56975</v>
      </c>
      <c r="BS12" s="232">
        <f t="shared" si="56"/>
        <v>0</v>
      </c>
      <c r="BT12" s="228">
        <f t="shared" si="56"/>
        <v>0</v>
      </c>
      <c r="BU12" s="226">
        <f t="shared" si="56"/>
        <v>0</v>
      </c>
      <c r="BV12" s="230">
        <f t="shared" si="56"/>
        <v>-1.1000000000000001</v>
      </c>
      <c r="BW12" s="228">
        <v>100</v>
      </c>
      <c r="BX12" s="228">
        <f>SUM(BX7:BX11)</f>
        <v>-3.8529999999999998</v>
      </c>
      <c r="BY12" s="224">
        <v>100</v>
      </c>
      <c r="BZ12" s="224">
        <f>SUM(BZ7:BZ11)</f>
        <v>-2.56975</v>
      </c>
      <c r="CA12" s="226">
        <v>100</v>
      </c>
      <c r="CB12" s="230">
        <f t="shared" ref="CB12:CI12" si="57">SUM(CB7:CB11)</f>
        <v>0</v>
      </c>
      <c r="CC12" s="228">
        <f t="shared" si="57"/>
        <v>0</v>
      </c>
      <c r="CD12" s="226">
        <f t="shared" si="57"/>
        <v>0</v>
      </c>
      <c r="CE12" s="230">
        <f t="shared" si="57"/>
        <v>0</v>
      </c>
      <c r="CF12" s="228">
        <f t="shared" si="57"/>
        <v>0</v>
      </c>
      <c r="CG12" s="234">
        <f t="shared" si="57"/>
        <v>0</v>
      </c>
      <c r="CH12" s="226">
        <f t="shared" si="57"/>
        <v>0</v>
      </c>
      <c r="CI12" s="224">
        <f t="shared" si="57"/>
        <v>0</v>
      </c>
      <c r="CJ12" s="226">
        <v>100</v>
      </c>
      <c r="CK12" s="230">
        <f t="shared" ref="CK12:CU12" si="58">SUM(CK7:CK11)</f>
        <v>4.0999999999999996</v>
      </c>
      <c r="CL12" s="228">
        <f t="shared" si="58"/>
        <v>10.904999999999998</v>
      </c>
      <c r="CM12" s="234">
        <f t="shared" si="58"/>
        <v>7.5044499999999994</v>
      </c>
      <c r="CN12" s="232">
        <f t="shared" si="58"/>
        <v>0</v>
      </c>
      <c r="CO12" s="228">
        <f t="shared" si="58"/>
        <v>0</v>
      </c>
      <c r="CP12" s="226">
        <f t="shared" si="58"/>
        <v>0</v>
      </c>
      <c r="CQ12" s="230">
        <f t="shared" si="58"/>
        <v>-4.0999999999999996</v>
      </c>
      <c r="CR12" s="224">
        <f t="shared" si="58"/>
        <v>-500</v>
      </c>
      <c r="CS12" s="228">
        <f t="shared" si="58"/>
        <v>-10.904999999999998</v>
      </c>
      <c r="CT12" s="224">
        <f t="shared" si="58"/>
        <v>-500</v>
      </c>
      <c r="CU12" s="224">
        <f t="shared" si="58"/>
        <v>-7.5044499999999994</v>
      </c>
      <c r="CV12" s="226">
        <f t="shared" si="8"/>
        <v>-100</v>
      </c>
      <c r="CW12" s="230">
        <f t="shared" ref="CW12:DG12" si="59">SUM(CW7:CW11)</f>
        <v>4.0838000000000001</v>
      </c>
      <c r="CX12" s="228">
        <f t="shared" si="59"/>
        <v>18.667999999999999</v>
      </c>
      <c r="CY12" s="234">
        <f t="shared" si="59"/>
        <v>12.158451100000001</v>
      </c>
      <c r="CZ12" s="232">
        <f t="shared" si="59"/>
        <v>0</v>
      </c>
      <c r="DA12" s="228">
        <f t="shared" si="59"/>
        <v>0</v>
      </c>
      <c r="DB12" s="226">
        <f t="shared" si="59"/>
        <v>0</v>
      </c>
      <c r="DC12" s="230">
        <f t="shared" si="59"/>
        <v>-4.0838000000000001</v>
      </c>
      <c r="DD12" s="224">
        <f t="shared" si="59"/>
        <v>-500</v>
      </c>
      <c r="DE12" s="228">
        <f t="shared" si="59"/>
        <v>-18.667999999999999</v>
      </c>
      <c r="DF12" s="224">
        <f t="shared" si="59"/>
        <v>-500</v>
      </c>
      <c r="DG12" s="224">
        <f t="shared" si="59"/>
        <v>-12.158451100000001</v>
      </c>
      <c r="DH12" s="226">
        <f t="shared" si="9"/>
        <v>-100</v>
      </c>
      <c r="DI12" s="230">
        <f t="shared" ref="DI12:DS12" si="60">SUM(DI7:DI11)</f>
        <v>3.3</v>
      </c>
      <c r="DJ12" s="228">
        <f t="shared" si="60"/>
        <v>18.933</v>
      </c>
      <c r="DK12" s="234">
        <f t="shared" si="60"/>
        <v>12.133649999999999</v>
      </c>
      <c r="DL12" s="232">
        <f t="shared" si="60"/>
        <v>0</v>
      </c>
      <c r="DM12" s="228">
        <f t="shared" si="60"/>
        <v>0</v>
      </c>
      <c r="DN12" s="226">
        <f t="shared" si="60"/>
        <v>0</v>
      </c>
      <c r="DO12" s="230">
        <f t="shared" si="60"/>
        <v>-3.3</v>
      </c>
      <c r="DP12" s="228" t="e">
        <f t="shared" si="60"/>
        <v>#DIV/0!</v>
      </c>
      <c r="DQ12" s="228">
        <f t="shared" si="60"/>
        <v>-18.933</v>
      </c>
      <c r="DR12" s="224">
        <f t="shared" si="60"/>
        <v>-500</v>
      </c>
      <c r="DS12" s="224">
        <f t="shared" si="60"/>
        <v>-12.133649999999999</v>
      </c>
      <c r="DT12" s="226">
        <f t="shared" si="10"/>
        <v>-100</v>
      </c>
      <c r="DU12" s="230">
        <f t="shared" ref="DU12:EB12" si="61">SUM(DU7:DU11)</f>
        <v>11.4838</v>
      </c>
      <c r="DV12" s="228">
        <f t="shared" si="61"/>
        <v>48.506</v>
      </c>
      <c r="DW12" s="226">
        <f t="shared" si="61"/>
        <v>31.796551099999995</v>
      </c>
      <c r="DX12" s="230">
        <f t="shared" si="61"/>
        <v>0</v>
      </c>
      <c r="DY12" s="228">
        <f t="shared" si="61"/>
        <v>0</v>
      </c>
      <c r="DZ12" s="234">
        <f t="shared" si="61"/>
        <v>0</v>
      </c>
      <c r="EA12" s="226">
        <f t="shared" si="61"/>
        <v>38.510000000000005</v>
      </c>
      <c r="EB12" s="224">
        <f t="shared" si="61"/>
        <v>-38.510000000000005</v>
      </c>
      <c r="EC12" s="226" t="e">
        <f t="shared" ref="EC12" si="62">(EA12/DZ12-1)*100</f>
        <v>#DIV/0!</v>
      </c>
    </row>
    <row r="13" spans="1:133" ht="13.5" customHeight="1" thickBot="1" x14ac:dyDescent="0.25">
      <c r="A13" s="236"/>
      <c r="B13" s="231"/>
      <c r="C13" s="229"/>
      <c r="D13" s="227"/>
      <c r="E13" s="233"/>
      <c r="F13" s="229"/>
      <c r="G13" s="227"/>
      <c r="H13" s="231"/>
      <c r="I13" s="229"/>
      <c r="J13" s="229"/>
      <c r="K13" s="225"/>
      <c r="L13" s="225"/>
      <c r="M13" s="227"/>
      <c r="N13" s="231"/>
      <c r="O13" s="229"/>
      <c r="P13" s="227"/>
      <c r="Q13" s="233"/>
      <c r="R13" s="229"/>
      <c r="S13" s="227"/>
      <c r="T13" s="231"/>
      <c r="U13" s="229"/>
      <c r="V13" s="229"/>
      <c r="W13" s="225"/>
      <c r="X13" s="225"/>
      <c r="Y13" s="227"/>
      <c r="Z13" s="231"/>
      <c r="AA13" s="229"/>
      <c r="AB13" s="227"/>
      <c r="AC13" s="233"/>
      <c r="AD13" s="233"/>
      <c r="AE13" s="227"/>
      <c r="AF13" s="231"/>
      <c r="AG13" s="229"/>
      <c r="AH13" s="229"/>
      <c r="AI13" s="225"/>
      <c r="AJ13" s="225"/>
      <c r="AK13" s="227"/>
      <c r="AL13" s="231"/>
      <c r="AM13" s="229"/>
      <c r="AN13" s="227"/>
      <c r="AO13" s="231"/>
      <c r="AP13" s="229"/>
      <c r="AQ13" s="227"/>
      <c r="AR13" s="227"/>
      <c r="AS13" s="225"/>
      <c r="AT13" s="227"/>
      <c r="AU13" s="231"/>
      <c r="AV13" s="229"/>
      <c r="AW13" s="227"/>
      <c r="AX13" s="233"/>
      <c r="AY13" s="229"/>
      <c r="AZ13" s="227"/>
      <c r="BA13" s="240"/>
      <c r="BB13" s="225"/>
      <c r="BC13" s="225"/>
      <c r="BD13" s="225"/>
      <c r="BE13" s="225"/>
      <c r="BF13" s="227"/>
      <c r="BG13" s="231"/>
      <c r="BH13" s="229"/>
      <c r="BI13" s="227"/>
      <c r="BJ13" s="231"/>
      <c r="BK13" s="229"/>
      <c r="BL13" s="227"/>
      <c r="BM13" s="227"/>
      <c r="BN13" s="225"/>
      <c r="BO13" s="238"/>
      <c r="BP13" s="231"/>
      <c r="BQ13" s="229"/>
      <c r="BR13" s="227"/>
      <c r="BS13" s="233"/>
      <c r="BT13" s="229"/>
      <c r="BU13" s="227"/>
      <c r="BV13" s="231"/>
      <c r="BW13" s="229"/>
      <c r="BX13" s="229"/>
      <c r="BY13" s="225"/>
      <c r="BZ13" s="225"/>
      <c r="CA13" s="227"/>
      <c r="CB13" s="231"/>
      <c r="CC13" s="229"/>
      <c r="CD13" s="227"/>
      <c r="CE13" s="231"/>
      <c r="CF13" s="229"/>
      <c r="CG13" s="227"/>
      <c r="CH13" s="227"/>
      <c r="CI13" s="225"/>
      <c r="CJ13" s="227"/>
      <c r="CK13" s="231"/>
      <c r="CL13" s="229"/>
      <c r="CM13" s="227"/>
      <c r="CN13" s="233"/>
      <c r="CO13" s="229"/>
      <c r="CP13" s="227"/>
      <c r="CQ13" s="231"/>
      <c r="CR13" s="225"/>
      <c r="CS13" s="229"/>
      <c r="CT13" s="225"/>
      <c r="CU13" s="225"/>
      <c r="CV13" s="227"/>
      <c r="CW13" s="231"/>
      <c r="CX13" s="229"/>
      <c r="CY13" s="227"/>
      <c r="CZ13" s="233"/>
      <c r="DA13" s="229"/>
      <c r="DB13" s="227"/>
      <c r="DC13" s="231"/>
      <c r="DD13" s="225"/>
      <c r="DE13" s="229"/>
      <c r="DF13" s="225"/>
      <c r="DG13" s="225"/>
      <c r="DH13" s="227"/>
      <c r="DI13" s="231"/>
      <c r="DJ13" s="229"/>
      <c r="DK13" s="227"/>
      <c r="DL13" s="233"/>
      <c r="DM13" s="229"/>
      <c r="DN13" s="227"/>
      <c r="DO13" s="231"/>
      <c r="DP13" s="229"/>
      <c r="DQ13" s="229"/>
      <c r="DR13" s="225"/>
      <c r="DS13" s="225"/>
      <c r="DT13" s="227"/>
      <c r="DU13" s="231"/>
      <c r="DV13" s="229"/>
      <c r="DW13" s="227"/>
      <c r="DX13" s="231"/>
      <c r="DY13" s="229"/>
      <c r="DZ13" s="227"/>
      <c r="EA13" s="227"/>
      <c r="EB13" s="225"/>
      <c r="EC13" s="227"/>
    </row>
    <row r="14" spans="1:133" ht="13.5" customHeight="1" x14ac:dyDescent="0.2">
      <c r="A14" s="192" t="s">
        <v>18</v>
      </c>
      <c r="B14" s="177">
        <v>0.5</v>
      </c>
      <c r="C14" s="176">
        <v>3</v>
      </c>
      <c r="D14" s="33">
        <f>SUM(((B14*0.67)*0.35)+(C14*0.6))</f>
        <v>1.9172499999999999</v>
      </c>
      <c r="E14" s="32">
        <v>0.9</v>
      </c>
      <c r="F14" s="176">
        <v>3.93</v>
      </c>
      <c r="G14" s="33">
        <f>SUM(((E14*0.67)*0.35)+(F14*0.6))</f>
        <v>2.5690500000000003</v>
      </c>
      <c r="H14" s="181">
        <f t="shared" ref="H14:H21" si="63">SUM(E14-B14)</f>
        <v>0.4</v>
      </c>
      <c r="I14" s="178">
        <f t="shared" ref="I14:I21" si="64">(E14/B14-1)*100</f>
        <v>80</v>
      </c>
      <c r="J14" s="179">
        <f t="shared" ref="J14:J21" si="65">SUM(F14-C14)</f>
        <v>0.93000000000000016</v>
      </c>
      <c r="K14" s="178">
        <f t="shared" ref="K14:K21" si="66">(F14/C14-1)*100</f>
        <v>31.000000000000007</v>
      </c>
      <c r="L14" s="180">
        <f t="shared" ref="L14:L21" si="67">G14-D14</f>
        <v>0.65180000000000038</v>
      </c>
      <c r="M14" s="26">
        <f t="shared" ref="M14:M22" si="68">(G14/D14-1)*100</f>
        <v>33.996609727474272</v>
      </c>
      <c r="N14" s="177">
        <v>0.2</v>
      </c>
      <c r="O14" s="176">
        <v>3</v>
      </c>
      <c r="P14" s="33">
        <f>SUM(((N14*0.67)*0.35)+(O14*0.6))</f>
        <v>1.8468999999999998</v>
      </c>
      <c r="Q14" s="32">
        <v>0.5</v>
      </c>
      <c r="R14" s="176">
        <v>5.41</v>
      </c>
      <c r="S14" s="33">
        <f>SUM(((Q14*0.67)*0.35)+(R14*0.6))</f>
        <v>3.3632499999999999</v>
      </c>
      <c r="T14" s="181">
        <f t="shared" ref="T14:T21" si="69">SUM(Q14-N14)</f>
        <v>0.3</v>
      </c>
      <c r="U14" s="178">
        <f t="shared" ref="U14:U21" si="70">(Q14/N14-1)*100</f>
        <v>150</v>
      </c>
      <c r="V14" s="179">
        <f t="shared" ref="V14:V21" si="71">SUM(R14-O14)</f>
        <v>2.41</v>
      </c>
      <c r="W14" s="178">
        <f t="shared" ref="W14:W21" si="72">(R14/O14-1)*100</f>
        <v>80.333333333333343</v>
      </c>
      <c r="X14" s="180">
        <f t="shared" ref="X14:X21" si="73">S14-P14</f>
        <v>1.5163500000000001</v>
      </c>
      <c r="Y14" s="26">
        <f t="shared" ref="Y14:Y22" si="74">(S14/P14-1)*100</f>
        <v>82.102441929720101</v>
      </c>
      <c r="Z14" s="177">
        <v>0.3</v>
      </c>
      <c r="AA14" s="176">
        <v>5.19</v>
      </c>
      <c r="AB14" s="33">
        <f>SUM(((Z14*0.67)*0.35)+(AA14*0.6))</f>
        <v>3.1843500000000002</v>
      </c>
      <c r="AC14" s="32">
        <v>0.77</v>
      </c>
      <c r="AD14" s="176">
        <v>5.04</v>
      </c>
      <c r="AE14" s="33">
        <f>SUM(((AC14*0.67)*0.35)+(AD14*0.6))</f>
        <v>3.2045650000000001</v>
      </c>
      <c r="AF14" s="181">
        <f t="shared" ref="AF14:AF21" si="75">SUM(AC14-Z14)</f>
        <v>0.47000000000000003</v>
      </c>
      <c r="AG14" s="178">
        <f t="shared" ref="AG14:AG21" si="76">(AC14/Z14-1)*100</f>
        <v>156.66666666666669</v>
      </c>
      <c r="AH14" s="176">
        <f t="shared" ref="AH14:AH21" si="77">SUM(AD14-AA14)</f>
        <v>-0.15000000000000036</v>
      </c>
      <c r="AI14" s="178">
        <f t="shared" ref="AI14:AI21" si="78">(AD14/AA14-1)*100</f>
        <v>-2.8901734104046284</v>
      </c>
      <c r="AJ14" s="180">
        <f t="shared" ref="AJ14:AJ21" si="79">AE14-AB14</f>
        <v>2.0214999999999872E-2</v>
      </c>
      <c r="AK14" s="26">
        <f t="shared" ref="AK14:AK22" si="80">(AE14/AB14-1)*100</f>
        <v>0.63482343335374836</v>
      </c>
      <c r="AL14" s="193">
        <f>SUM(B14+N14+Z14)</f>
        <v>1</v>
      </c>
      <c r="AM14" s="193">
        <f>SUM(C14+O14+AA14)</f>
        <v>11.190000000000001</v>
      </c>
      <c r="AN14" s="183">
        <f>SUM(((AL14*0.67)*0.35)+(AM14*0.6))</f>
        <v>6.9485000000000001</v>
      </c>
      <c r="AO14" s="177">
        <f>SUM(E14+Q14+AC14)</f>
        <v>2.17</v>
      </c>
      <c r="AP14" s="177">
        <f>SUM(F14+R14+AD14)</f>
        <v>14.379999999999999</v>
      </c>
      <c r="AQ14" s="33">
        <f>SUM(((AO14*0.67)*0.35)+(AP14*0.6))</f>
        <v>9.1368649999999985</v>
      </c>
      <c r="AR14" s="33">
        <v>9.52</v>
      </c>
      <c r="AS14" s="180">
        <f>AQ14-AR14</f>
        <v>-0.38313500000000111</v>
      </c>
      <c r="AT14" s="26">
        <f>(AQ14/AR14-1)*100</f>
        <v>-4.0245273109243858</v>
      </c>
      <c r="AU14" s="177">
        <v>0.5</v>
      </c>
      <c r="AV14" s="176">
        <v>3.6</v>
      </c>
      <c r="AW14" s="33">
        <f>SUM(((AU14*0.67)*0.35)+(AV14*0.6))</f>
        <v>2.27725</v>
      </c>
      <c r="AX14" s="32">
        <v>0</v>
      </c>
      <c r="AY14" s="176">
        <v>0</v>
      </c>
      <c r="AZ14" s="33">
        <f>SUM(((AX14*0.67)*0.35)+(AY14*0.6))</f>
        <v>0</v>
      </c>
      <c r="BA14" s="184">
        <f t="shared" ref="BA14:BA21" si="81">SUM(AX14-AU14)</f>
        <v>-0.5</v>
      </c>
      <c r="BB14" s="178">
        <v>100</v>
      </c>
      <c r="BC14" s="178">
        <f t="shared" ref="BC14:BC21" si="82">SUM(AY14-AV14)</f>
        <v>-3.6</v>
      </c>
      <c r="BD14" s="178">
        <f t="shared" ref="BD14:BD21" si="83">(AY14/AV14-1)*100</f>
        <v>-100</v>
      </c>
      <c r="BE14" s="180">
        <f t="shared" ref="BE14:BE21" si="84">AZ14-AW14</f>
        <v>-2.27725</v>
      </c>
      <c r="BF14" s="26">
        <f t="shared" ref="BF14:BF22" si="85">(AZ14/AW14-1)*100</f>
        <v>-100</v>
      </c>
      <c r="BG14" s="193">
        <v>0</v>
      </c>
      <c r="BH14" s="194">
        <v>0</v>
      </c>
      <c r="BI14" s="183">
        <f>SUM(((BG14*0.67)*0.35)+(BH14*0.6))</f>
        <v>0</v>
      </c>
      <c r="BJ14" s="177">
        <v>0.2</v>
      </c>
      <c r="BK14" s="176">
        <v>0.94</v>
      </c>
      <c r="BL14" s="33">
        <f>SUM(((BJ14*0.67)*0.35)+(BK14*0.6))</f>
        <v>0.6109</v>
      </c>
      <c r="BM14" s="33">
        <v>0.9</v>
      </c>
      <c r="BN14" s="180">
        <f>BL14-BM14</f>
        <v>-0.28910000000000002</v>
      </c>
      <c r="BO14" s="26">
        <f>(BL14/BM14-1)*100</f>
        <v>-32.12222222222222</v>
      </c>
      <c r="BP14" s="177">
        <v>0.1</v>
      </c>
      <c r="BQ14" s="176">
        <v>0.5</v>
      </c>
      <c r="BR14" s="33">
        <f>SUM(((BP14*0.67)*0.35)+(BQ14*0.6))</f>
        <v>0.32345000000000002</v>
      </c>
      <c r="BS14" s="32">
        <v>0</v>
      </c>
      <c r="BT14" s="176">
        <v>0</v>
      </c>
      <c r="BU14" s="33">
        <f>SUM(((BS14*0.67)*0.35)+(BT14*0.6))</f>
        <v>0</v>
      </c>
      <c r="BV14" s="177">
        <f t="shared" ref="BV14:BV21" si="86">SUM(BS14-BP14)</f>
        <v>-0.1</v>
      </c>
      <c r="BW14" s="178">
        <v>100</v>
      </c>
      <c r="BX14" s="176">
        <f t="shared" ref="BX14:BX21" si="87">SUM(BT14-BQ14)</f>
        <v>-0.5</v>
      </c>
      <c r="BY14" s="178">
        <v>100</v>
      </c>
      <c r="BZ14" s="180">
        <f t="shared" ref="BZ14:BZ21" si="88">BU14-BR14</f>
        <v>-0.32345000000000002</v>
      </c>
      <c r="CA14" s="26">
        <v>100</v>
      </c>
      <c r="CB14" s="193">
        <v>0</v>
      </c>
      <c r="CC14" s="194">
        <v>0</v>
      </c>
      <c r="CD14" s="183">
        <f>SUM(((CB14*0.67)*0.35)+(CC14*0.6))</f>
        <v>0</v>
      </c>
      <c r="CE14" s="177">
        <v>0</v>
      </c>
      <c r="CF14" s="176">
        <v>0</v>
      </c>
      <c r="CG14" s="33">
        <f>SUM(((CE14*0.67)*0.35)+(CF14*0.6))</f>
        <v>0</v>
      </c>
      <c r="CH14" s="33">
        <v>0</v>
      </c>
      <c r="CI14" s="180">
        <f>CG14-CH14</f>
        <v>0</v>
      </c>
      <c r="CJ14" s="26">
        <v>100</v>
      </c>
      <c r="CK14" s="177">
        <v>0.5</v>
      </c>
      <c r="CL14" s="176">
        <v>2.65</v>
      </c>
      <c r="CM14" s="33">
        <f>SUM(((CK14*0.67)*0.35)+(CL14*0.6))</f>
        <v>1.7072499999999999</v>
      </c>
      <c r="CN14" s="32">
        <v>0</v>
      </c>
      <c r="CO14" s="176">
        <v>0</v>
      </c>
      <c r="CP14" s="33">
        <f>SUM(((CN14*0.67)*0.35)+(CO14*0.6))</f>
        <v>0</v>
      </c>
      <c r="CQ14" s="177">
        <f t="shared" ref="CQ14:CQ21" si="89">SUM(CN14-CK14)</f>
        <v>-0.5</v>
      </c>
      <c r="CR14" s="178">
        <v>100</v>
      </c>
      <c r="CS14" s="176">
        <f t="shared" ref="CS14:CS21" si="90">SUM(CO14-CL14)</f>
        <v>-2.65</v>
      </c>
      <c r="CT14" s="178">
        <f t="shared" ref="CT14:CT21" si="91">(CO14/CL14-1)*100</f>
        <v>-100</v>
      </c>
      <c r="CU14" s="180">
        <f t="shared" ref="CU14:CU21" si="92">CP14-CM14</f>
        <v>-1.7072499999999999</v>
      </c>
      <c r="CV14" s="26">
        <f t="shared" ref="CV14:CV22" si="93">(CP14/CM14-1)*100</f>
        <v>-100</v>
      </c>
      <c r="CW14" s="177">
        <v>0.5</v>
      </c>
      <c r="CX14" s="176">
        <v>5.0199999999999996</v>
      </c>
      <c r="CY14" s="33">
        <f>SUM(((CW14*0.67)*0.35)+(CX14*0.6))</f>
        <v>3.1292499999999994</v>
      </c>
      <c r="CZ14" s="32">
        <v>0</v>
      </c>
      <c r="DA14" s="176">
        <v>0</v>
      </c>
      <c r="DB14" s="33">
        <f>SUM(((CZ14*0.67)*0.35)+(DA14*0.6))</f>
        <v>0</v>
      </c>
      <c r="DC14" s="177">
        <f t="shared" ref="DC14:DC21" si="94">SUM(CZ14-CW14)</f>
        <v>-0.5</v>
      </c>
      <c r="DD14" s="178">
        <v>100</v>
      </c>
      <c r="DE14" s="176">
        <f t="shared" ref="DE14:DE21" si="95">SUM(DA14-CX14)</f>
        <v>-5.0199999999999996</v>
      </c>
      <c r="DF14" s="178">
        <f t="shared" ref="DF14:DF21" si="96">(DA14/CX14-1)*100</f>
        <v>-100</v>
      </c>
      <c r="DG14" s="180">
        <f t="shared" ref="DG14:DG21" si="97">DB14-CY14</f>
        <v>-3.1292499999999994</v>
      </c>
      <c r="DH14" s="26">
        <f t="shared" ref="DH14:DH22" si="98">(DB14/CY14-1)*100</f>
        <v>-100</v>
      </c>
      <c r="DI14" s="177">
        <v>0.5</v>
      </c>
      <c r="DJ14" s="176">
        <v>2.48</v>
      </c>
      <c r="DK14" s="33">
        <f>SUM(((DI14*0.67)*0.35)+(DJ14*0.6))</f>
        <v>1.6052500000000001</v>
      </c>
      <c r="DL14" s="32">
        <v>0</v>
      </c>
      <c r="DM14" s="176">
        <v>0</v>
      </c>
      <c r="DN14" s="33">
        <f>SUM(((DL14*0.67)*0.35)+(DM14*0.6))</f>
        <v>0</v>
      </c>
      <c r="DO14" s="177">
        <f t="shared" ref="DO14:DO21" si="99">SUM(DL14-DI14)</f>
        <v>-0.5</v>
      </c>
      <c r="DP14" s="178">
        <v>100</v>
      </c>
      <c r="DQ14" s="176">
        <f t="shared" ref="DQ14:DQ21" si="100">SUM(DM14-DJ14)</f>
        <v>-2.48</v>
      </c>
      <c r="DR14" s="178">
        <f t="shared" ref="DR14:DR21" si="101">(DM14/DJ14-1)*100</f>
        <v>-100</v>
      </c>
      <c r="DS14" s="180">
        <f t="shared" ref="DS14:DS21" si="102">DN14-DK14</f>
        <v>-1.6052500000000001</v>
      </c>
      <c r="DT14" s="26">
        <f t="shared" ref="DT14:DT22" si="103">(DN14/DK14-1)*100</f>
        <v>-100</v>
      </c>
      <c r="DU14" s="193">
        <f>SUM(CK14+CW14+DI14)</f>
        <v>1.5</v>
      </c>
      <c r="DV14" s="193">
        <f>SUM(CL14+CX14+DJ14)</f>
        <v>10.15</v>
      </c>
      <c r="DW14" s="183">
        <f>SUM(((DU14*0.67)*0.35)+(DV14*0.6))</f>
        <v>6.4417499999999999</v>
      </c>
      <c r="DX14" s="177">
        <f>SUM(CN14+CZ14+DL14)</f>
        <v>0</v>
      </c>
      <c r="DY14" s="177">
        <f>SUM(CO14+DA14+DM14)</f>
        <v>0</v>
      </c>
      <c r="DZ14" s="33">
        <f>SUM(((DX14*0.67)*0.35)+(DY14*0.6))</f>
        <v>0</v>
      </c>
      <c r="EA14" s="33">
        <v>7.69</v>
      </c>
      <c r="EB14" s="180">
        <f>DZ14-EA14</f>
        <v>-7.69</v>
      </c>
      <c r="EC14" s="26">
        <f>(DZ14/EA14-1)*100</f>
        <v>-100</v>
      </c>
    </row>
    <row r="15" spans="1:133" ht="13.5" customHeight="1" x14ac:dyDescent="0.2">
      <c r="A15" s="2" t="s">
        <v>161</v>
      </c>
      <c r="B15" s="13">
        <v>1</v>
      </c>
      <c r="C15" s="49">
        <v>5.6</v>
      </c>
      <c r="D15" s="33">
        <f t="shared" ref="D15:D21" si="104">SUM(((B15*0.67)*0.35)+(C15*0.6))</f>
        <v>3.5945</v>
      </c>
      <c r="E15" s="22">
        <v>1</v>
      </c>
      <c r="F15" s="49">
        <v>3.59</v>
      </c>
      <c r="G15" s="33">
        <f t="shared" ref="G15:G20" si="105">SUM(((E15*0.67)*0.35)+(F15*0.6))</f>
        <v>2.3885000000000001</v>
      </c>
      <c r="H15" s="177">
        <f t="shared" si="63"/>
        <v>0</v>
      </c>
      <c r="I15" s="178">
        <f t="shared" si="64"/>
        <v>0</v>
      </c>
      <c r="J15" s="176">
        <f t="shared" si="65"/>
        <v>-2.0099999999999998</v>
      </c>
      <c r="K15" s="178">
        <f t="shared" si="66"/>
        <v>-35.892857142857139</v>
      </c>
      <c r="L15" s="180">
        <f t="shared" si="67"/>
        <v>-1.206</v>
      </c>
      <c r="M15" s="26">
        <f t="shared" si="68"/>
        <v>-33.551258867714559</v>
      </c>
      <c r="N15" s="13">
        <v>1</v>
      </c>
      <c r="O15" s="49">
        <v>4.3949999999999996</v>
      </c>
      <c r="P15" s="33">
        <f t="shared" ref="P15:P21" si="106">SUM(((N15*0.67)*0.35)+(O15*0.6))</f>
        <v>2.8714999999999997</v>
      </c>
      <c r="Q15" s="22">
        <v>1</v>
      </c>
      <c r="R15" s="49">
        <v>3.0990000000000002</v>
      </c>
      <c r="S15" s="33">
        <f t="shared" ref="S15:S20" si="107">SUM(((Q15*0.67)*0.35)+(R15*0.6))</f>
        <v>2.0939000000000001</v>
      </c>
      <c r="T15" s="177">
        <f t="shared" si="69"/>
        <v>0</v>
      </c>
      <c r="U15" s="178">
        <f t="shared" si="70"/>
        <v>0</v>
      </c>
      <c r="V15" s="176">
        <f t="shared" si="71"/>
        <v>-1.2959999999999994</v>
      </c>
      <c r="W15" s="178">
        <f t="shared" si="72"/>
        <v>-29.488054607508516</v>
      </c>
      <c r="X15" s="180">
        <f t="shared" si="73"/>
        <v>-0.77759999999999962</v>
      </c>
      <c r="Y15" s="26">
        <f t="shared" si="74"/>
        <v>-27.079923384990412</v>
      </c>
      <c r="Z15" s="13">
        <v>1</v>
      </c>
      <c r="AA15" s="49">
        <v>4.88</v>
      </c>
      <c r="AB15" s="33">
        <f t="shared" ref="AB15:AB21" si="108">SUM(((Z15*0.67)*0.35)+(AA15*0.6))</f>
        <v>3.1625000000000001</v>
      </c>
      <c r="AC15" s="22">
        <v>5</v>
      </c>
      <c r="AD15" s="49">
        <v>1.45</v>
      </c>
      <c r="AE15" s="33">
        <f t="shared" ref="AE15:AE20" si="109">SUM(((AC15*0.67)*0.35)+(AD15*0.6))</f>
        <v>2.0425</v>
      </c>
      <c r="AF15" s="181">
        <f t="shared" si="75"/>
        <v>4</v>
      </c>
      <c r="AG15" s="178">
        <f t="shared" si="76"/>
        <v>400</v>
      </c>
      <c r="AH15" s="176">
        <f t="shared" si="77"/>
        <v>-3.4299999999999997</v>
      </c>
      <c r="AI15" s="178">
        <f t="shared" si="78"/>
        <v>-70.28688524590163</v>
      </c>
      <c r="AJ15" s="180">
        <f t="shared" si="79"/>
        <v>-1.1200000000000001</v>
      </c>
      <c r="AK15" s="26">
        <f t="shared" si="80"/>
        <v>-35.415019762845859</v>
      </c>
      <c r="AL15" s="193">
        <f t="shared" ref="AL15:AL20" si="110">SUM(B15+N15+Z15)</f>
        <v>3</v>
      </c>
      <c r="AM15" s="193">
        <f t="shared" ref="AM15:AM20" si="111">SUM(C15+O15+AA15)</f>
        <v>14.875</v>
      </c>
      <c r="AN15" s="183">
        <f t="shared" ref="AN15:AN21" si="112">SUM(((AL15*0.67)*0.35)+(AM15*0.6))</f>
        <v>9.6284999999999989</v>
      </c>
      <c r="AO15" s="177">
        <f t="shared" ref="AO15:AO21" si="113">SUM(E15+Q15+AC15)</f>
        <v>7</v>
      </c>
      <c r="AP15" s="177">
        <f t="shared" ref="AP15:AP21" si="114">SUM(F15+R15+AD15)</f>
        <v>8.1389999999999993</v>
      </c>
      <c r="AQ15" s="33">
        <f t="shared" ref="AQ15:AQ21" si="115">SUM(((AO15*0.67)*0.35)+(AP15*0.6))</f>
        <v>6.5248999999999988</v>
      </c>
      <c r="AR15" s="33">
        <v>10.47</v>
      </c>
      <c r="AS15" s="180">
        <f t="shared" ref="AS15:AS21" si="116">AQ15-AR15</f>
        <v>-3.9451000000000018</v>
      </c>
      <c r="AT15" s="26">
        <f t="shared" ref="AT15:AT21" si="117">(AQ15/AR15-1)*100</f>
        <v>-37.680038204393519</v>
      </c>
      <c r="AU15" s="13">
        <v>1</v>
      </c>
      <c r="AV15" s="49">
        <v>3.3</v>
      </c>
      <c r="AW15" s="33">
        <f t="shared" ref="AW15:AW21" si="118">SUM(((AU15*0.67)*0.35)+(AV15*0.6))</f>
        <v>2.2144999999999997</v>
      </c>
      <c r="AX15" s="22">
        <v>0</v>
      </c>
      <c r="AY15" s="49">
        <v>0</v>
      </c>
      <c r="AZ15" s="33">
        <f t="shared" ref="AZ15:AZ21" si="119">SUM(((AX15*0.67)*0.35)+(AY15*0.6))</f>
        <v>0</v>
      </c>
      <c r="BA15" s="184">
        <f t="shared" si="81"/>
        <v>-1</v>
      </c>
      <c r="BB15" s="178">
        <f t="shared" ref="BB15:BB21" si="120">(AX15/AU15-1)*100</f>
        <v>-100</v>
      </c>
      <c r="BC15" s="178">
        <f t="shared" si="82"/>
        <v>-3.3</v>
      </c>
      <c r="BD15" s="178">
        <f t="shared" si="83"/>
        <v>-100</v>
      </c>
      <c r="BE15" s="180">
        <f t="shared" si="84"/>
        <v>-2.2144999999999997</v>
      </c>
      <c r="BF15" s="26">
        <f t="shared" si="85"/>
        <v>-100</v>
      </c>
      <c r="BG15" s="186">
        <v>0</v>
      </c>
      <c r="BH15" s="47">
        <v>0</v>
      </c>
      <c r="BI15" s="183">
        <f t="shared" ref="BI15:BI21" si="121">SUM(((BG15*0.67)*0.35)+(BH15*0.6))</f>
        <v>0</v>
      </c>
      <c r="BJ15" s="13">
        <v>0.1</v>
      </c>
      <c r="BK15" s="49">
        <v>0.98</v>
      </c>
      <c r="BL15" s="33">
        <f t="shared" ref="BL15:BL21" si="122">SUM(((BJ15*0.67)*0.35)+(BK15*0.6))</f>
        <v>0.61144999999999994</v>
      </c>
      <c r="BM15" s="33">
        <v>1.01</v>
      </c>
      <c r="BN15" s="180">
        <f t="shared" ref="BN15:BN21" si="123">BL15-BM15</f>
        <v>-0.39855000000000007</v>
      </c>
      <c r="BO15" s="26">
        <f t="shared" ref="BO15:BO21" si="124">(BL15/BM15-1)*100</f>
        <v>-39.460396039603964</v>
      </c>
      <c r="BP15" s="13">
        <v>0.3</v>
      </c>
      <c r="BQ15" s="49">
        <v>0.82</v>
      </c>
      <c r="BR15" s="33">
        <f t="shared" ref="BR15:BR21" si="125">SUM(((BP15*0.67)*0.35)+(BQ15*0.6))</f>
        <v>0.56234999999999991</v>
      </c>
      <c r="BS15" s="22">
        <v>0</v>
      </c>
      <c r="BT15" s="49">
        <v>0</v>
      </c>
      <c r="BU15" s="33">
        <f t="shared" ref="BU15:BU21" si="126">SUM(((BS15*0.67)*0.35)+(BT15*0.6))</f>
        <v>0</v>
      </c>
      <c r="BV15" s="177">
        <f t="shared" si="86"/>
        <v>-0.3</v>
      </c>
      <c r="BW15" s="178">
        <v>100</v>
      </c>
      <c r="BX15" s="176">
        <f t="shared" si="87"/>
        <v>-0.82</v>
      </c>
      <c r="BY15" s="178">
        <v>100</v>
      </c>
      <c r="BZ15" s="180">
        <f t="shared" si="88"/>
        <v>-0.56234999999999991</v>
      </c>
      <c r="CA15" s="26">
        <v>100</v>
      </c>
      <c r="CB15" s="186">
        <v>0</v>
      </c>
      <c r="CC15" s="47">
        <v>0</v>
      </c>
      <c r="CD15" s="183">
        <f t="shared" ref="CD15:CD21" si="127">SUM(((CB15*0.67)*0.35)+(CC15*0.6))</f>
        <v>0</v>
      </c>
      <c r="CE15" s="13">
        <v>0</v>
      </c>
      <c r="CF15" s="49">
        <v>0</v>
      </c>
      <c r="CG15" s="33">
        <f t="shared" ref="CG15:CG21" si="128">SUM(((CE15*0.67)*0.35)+(CF15*0.6))</f>
        <v>0</v>
      </c>
      <c r="CH15" s="33">
        <v>0</v>
      </c>
      <c r="CI15" s="180">
        <f t="shared" ref="CI15:CI21" si="129">CG15-CH15</f>
        <v>0</v>
      </c>
      <c r="CJ15" s="26">
        <v>100</v>
      </c>
      <c r="CK15" s="13">
        <v>1</v>
      </c>
      <c r="CL15" s="49">
        <v>2.4300000000000002</v>
      </c>
      <c r="CM15" s="33">
        <f t="shared" ref="CM15:CM21" si="130">SUM(((CK15*0.67)*0.35)+(CL15*0.6))</f>
        <v>1.6924999999999999</v>
      </c>
      <c r="CN15" s="22">
        <v>0</v>
      </c>
      <c r="CO15" s="49">
        <v>0</v>
      </c>
      <c r="CP15" s="33">
        <f t="shared" ref="CP15:CP21" si="131">SUM(((CN15*0.67)*0.35)+(CO15*0.6))</f>
        <v>0</v>
      </c>
      <c r="CQ15" s="177">
        <f t="shared" si="89"/>
        <v>-1</v>
      </c>
      <c r="CR15" s="178">
        <f t="shared" ref="CR15:CR21" si="132">(CN15/CK15-1)*100</f>
        <v>-100</v>
      </c>
      <c r="CS15" s="176">
        <f t="shared" si="90"/>
        <v>-2.4300000000000002</v>
      </c>
      <c r="CT15" s="178">
        <f t="shared" si="91"/>
        <v>-100</v>
      </c>
      <c r="CU15" s="180">
        <f t="shared" si="92"/>
        <v>-1.6924999999999999</v>
      </c>
      <c r="CV15" s="26">
        <f t="shared" si="93"/>
        <v>-100</v>
      </c>
      <c r="CW15" s="13">
        <v>1</v>
      </c>
      <c r="CX15" s="49">
        <v>4.6500000000000004</v>
      </c>
      <c r="CY15" s="33">
        <f t="shared" ref="CY15:CY21" si="133">SUM(((CW15*0.67)*0.35)+(CX15*0.6))</f>
        <v>3.0245000000000002</v>
      </c>
      <c r="CZ15" s="22">
        <v>0</v>
      </c>
      <c r="DA15" s="49">
        <v>0</v>
      </c>
      <c r="DB15" s="33">
        <f t="shared" ref="DB15:DB21" si="134">SUM(((CZ15*0.67)*0.35)+(DA15*0.6))</f>
        <v>0</v>
      </c>
      <c r="DC15" s="177">
        <f t="shared" si="94"/>
        <v>-1</v>
      </c>
      <c r="DD15" s="178">
        <f t="shared" ref="DD15:DD21" si="135">(CZ15/CW15-1)*100</f>
        <v>-100</v>
      </c>
      <c r="DE15" s="176">
        <f t="shared" si="95"/>
        <v>-4.6500000000000004</v>
      </c>
      <c r="DF15" s="178">
        <f t="shared" si="96"/>
        <v>-100</v>
      </c>
      <c r="DG15" s="180">
        <f t="shared" si="97"/>
        <v>-3.0245000000000002</v>
      </c>
      <c r="DH15" s="26">
        <f t="shared" si="98"/>
        <v>-100</v>
      </c>
      <c r="DI15" s="13">
        <v>1</v>
      </c>
      <c r="DJ15" s="49">
        <v>4.2350000000000003</v>
      </c>
      <c r="DK15" s="33">
        <f t="shared" ref="DK15:DK21" si="136">SUM(((DI15*0.67)*0.35)+(DJ15*0.6))</f>
        <v>2.7755000000000001</v>
      </c>
      <c r="DL15" s="22">
        <v>0</v>
      </c>
      <c r="DM15" s="49">
        <v>0</v>
      </c>
      <c r="DN15" s="33">
        <f t="shared" ref="DN15:DN21" si="137">SUM(((DL15*0.67)*0.35)+(DM15*0.6))</f>
        <v>0</v>
      </c>
      <c r="DO15" s="177">
        <f t="shared" si="99"/>
        <v>-1</v>
      </c>
      <c r="DP15" s="178">
        <f t="shared" ref="DP15:DP21" si="138">(DL15/DI15-1)*100</f>
        <v>-100</v>
      </c>
      <c r="DQ15" s="176">
        <f t="shared" si="100"/>
        <v>-4.2350000000000003</v>
      </c>
      <c r="DR15" s="178">
        <f t="shared" si="101"/>
        <v>-100</v>
      </c>
      <c r="DS15" s="180">
        <f t="shared" si="102"/>
        <v>-2.7755000000000001</v>
      </c>
      <c r="DT15" s="26">
        <f t="shared" si="103"/>
        <v>-100</v>
      </c>
      <c r="DU15" s="193">
        <f t="shared" ref="DU15:DU21" si="139">SUM(CK15+CW15+DI15)</f>
        <v>3</v>
      </c>
      <c r="DV15" s="193">
        <f t="shared" ref="DV15:DV21" si="140">SUM(CL15+CX15+DJ15)</f>
        <v>11.315000000000001</v>
      </c>
      <c r="DW15" s="183">
        <f t="shared" ref="DW15:DW21" si="141">SUM(((DU15*0.67)*0.35)+(DV15*0.6))</f>
        <v>7.4925000000000006</v>
      </c>
      <c r="DX15" s="177">
        <f t="shared" ref="DX15:DX21" si="142">SUM(CN15+CZ15+DL15)</f>
        <v>0</v>
      </c>
      <c r="DY15" s="177">
        <f t="shared" ref="DY15:DY21" si="143">SUM(CO15+DA15+DM15)</f>
        <v>0</v>
      </c>
      <c r="DZ15" s="33">
        <f t="shared" ref="DZ15:DZ20" si="144">SUM(((DX15*0.67)*0.35)+(DY15*0.6))</f>
        <v>0</v>
      </c>
      <c r="EA15" s="33">
        <v>8.4600000000000009</v>
      </c>
      <c r="EB15" s="180">
        <f t="shared" ref="EB15:EB21" si="145">DZ15-EA15</f>
        <v>-8.4600000000000009</v>
      </c>
      <c r="EC15" s="26">
        <f t="shared" ref="EC15:EC21" si="146">(DZ15/EA15-1)*100</f>
        <v>-100</v>
      </c>
    </row>
    <row r="16" spans="1:133" ht="13.5" customHeight="1" x14ac:dyDescent="0.2">
      <c r="A16" s="2" t="s">
        <v>19</v>
      </c>
      <c r="B16" s="13">
        <v>1</v>
      </c>
      <c r="C16" s="49">
        <v>3.35</v>
      </c>
      <c r="D16" s="33">
        <f t="shared" si="104"/>
        <v>2.2444999999999999</v>
      </c>
      <c r="E16" s="22">
        <v>0.5</v>
      </c>
      <c r="F16" s="49">
        <v>1.9950000000000001</v>
      </c>
      <c r="G16" s="33">
        <f t="shared" si="105"/>
        <v>1.3142500000000001</v>
      </c>
      <c r="H16" s="177">
        <f t="shared" si="63"/>
        <v>-0.5</v>
      </c>
      <c r="I16" s="178">
        <f t="shared" si="64"/>
        <v>-50</v>
      </c>
      <c r="J16" s="176">
        <f t="shared" si="65"/>
        <v>-1.355</v>
      </c>
      <c r="K16" s="178">
        <f t="shared" si="66"/>
        <v>-40.447761194029852</v>
      </c>
      <c r="L16" s="180">
        <f t="shared" si="67"/>
        <v>-0.9302499999999998</v>
      </c>
      <c r="M16" s="26">
        <f t="shared" si="68"/>
        <v>-41.445756293161054</v>
      </c>
      <c r="N16" s="13">
        <v>0.3</v>
      </c>
      <c r="O16" s="49">
        <v>5.7450000000000001</v>
      </c>
      <c r="P16" s="33">
        <f t="shared" si="106"/>
        <v>3.51735</v>
      </c>
      <c r="Q16" s="22">
        <v>0.42</v>
      </c>
      <c r="R16" s="49">
        <v>2.0699999999999998</v>
      </c>
      <c r="S16" s="33">
        <f t="shared" si="107"/>
        <v>1.3404899999999997</v>
      </c>
      <c r="T16" s="181">
        <f t="shared" si="69"/>
        <v>0.12</v>
      </c>
      <c r="U16" s="178">
        <f t="shared" si="70"/>
        <v>39.999999999999993</v>
      </c>
      <c r="V16" s="176">
        <f t="shared" si="71"/>
        <v>-3.6750000000000003</v>
      </c>
      <c r="W16" s="178">
        <f t="shared" si="72"/>
        <v>-63.968668407310702</v>
      </c>
      <c r="X16" s="180">
        <f t="shared" si="73"/>
        <v>-2.1768600000000005</v>
      </c>
      <c r="Y16" s="26">
        <f t="shared" si="74"/>
        <v>-61.889206362744687</v>
      </c>
      <c r="Z16" s="13">
        <v>0.1</v>
      </c>
      <c r="AA16" s="49">
        <v>6.84</v>
      </c>
      <c r="AB16" s="33">
        <f t="shared" si="108"/>
        <v>4.1274500000000005</v>
      </c>
      <c r="AC16" s="22">
        <v>3.3</v>
      </c>
      <c r="AD16" s="49">
        <v>2.13</v>
      </c>
      <c r="AE16" s="33">
        <f t="shared" si="109"/>
        <v>2.05185</v>
      </c>
      <c r="AF16" s="181">
        <f t="shared" si="75"/>
        <v>3.1999999999999997</v>
      </c>
      <c r="AG16" s="178">
        <f t="shared" si="76"/>
        <v>3199.9999999999991</v>
      </c>
      <c r="AH16" s="176">
        <f t="shared" si="77"/>
        <v>-4.71</v>
      </c>
      <c r="AI16" s="178">
        <f t="shared" si="78"/>
        <v>-68.859649122807014</v>
      </c>
      <c r="AJ16" s="180">
        <f t="shared" si="79"/>
        <v>-2.0756000000000006</v>
      </c>
      <c r="AK16" s="26">
        <f t="shared" si="80"/>
        <v>-50.287707906818987</v>
      </c>
      <c r="AL16" s="193">
        <f t="shared" si="110"/>
        <v>1.4000000000000001</v>
      </c>
      <c r="AM16" s="193">
        <f t="shared" si="111"/>
        <v>15.935</v>
      </c>
      <c r="AN16" s="183">
        <f t="shared" si="112"/>
        <v>9.8893000000000004</v>
      </c>
      <c r="AO16" s="177">
        <f t="shared" si="113"/>
        <v>4.22</v>
      </c>
      <c r="AP16" s="177">
        <f t="shared" si="114"/>
        <v>6.1949999999999994</v>
      </c>
      <c r="AQ16" s="33">
        <f t="shared" si="115"/>
        <v>4.7065899999999994</v>
      </c>
      <c r="AR16" s="33">
        <v>5.91</v>
      </c>
      <c r="AS16" s="180">
        <f t="shared" si="116"/>
        <v>-1.2034100000000008</v>
      </c>
      <c r="AT16" s="26">
        <f t="shared" si="117"/>
        <v>-20.36226734348563</v>
      </c>
      <c r="AU16" s="13">
        <v>1</v>
      </c>
      <c r="AV16" s="49">
        <v>1.82</v>
      </c>
      <c r="AW16" s="33">
        <f t="shared" si="118"/>
        <v>1.3265</v>
      </c>
      <c r="AX16" s="22">
        <v>0</v>
      </c>
      <c r="AY16" s="49">
        <v>0</v>
      </c>
      <c r="AZ16" s="33">
        <f t="shared" si="119"/>
        <v>0</v>
      </c>
      <c r="BA16" s="184">
        <f t="shared" si="81"/>
        <v>-1</v>
      </c>
      <c r="BB16" s="178">
        <f t="shared" si="120"/>
        <v>-100</v>
      </c>
      <c r="BC16" s="178">
        <f t="shared" si="82"/>
        <v>-1.82</v>
      </c>
      <c r="BD16" s="178">
        <f t="shared" si="83"/>
        <v>-100</v>
      </c>
      <c r="BE16" s="180">
        <f t="shared" si="84"/>
        <v>-1.3265</v>
      </c>
      <c r="BF16" s="26">
        <f t="shared" si="85"/>
        <v>-100</v>
      </c>
      <c r="BG16" s="186">
        <v>0</v>
      </c>
      <c r="BH16" s="47">
        <v>0</v>
      </c>
      <c r="BI16" s="183">
        <f t="shared" si="121"/>
        <v>0</v>
      </c>
      <c r="BJ16" s="13">
        <v>0.1</v>
      </c>
      <c r="BK16" s="49">
        <v>0.21</v>
      </c>
      <c r="BL16" s="33">
        <f t="shared" si="122"/>
        <v>0.14945</v>
      </c>
      <c r="BM16" s="33">
        <v>0.56000000000000005</v>
      </c>
      <c r="BN16" s="180">
        <f t="shared" si="123"/>
        <v>-0.41055000000000008</v>
      </c>
      <c r="BO16" s="26">
        <f t="shared" si="124"/>
        <v>-73.3125</v>
      </c>
      <c r="BP16" s="13">
        <v>0.2</v>
      </c>
      <c r="BQ16" s="49">
        <v>0.48</v>
      </c>
      <c r="BR16" s="33">
        <f t="shared" si="125"/>
        <v>0.33489999999999998</v>
      </c>
      <c r="BS16" s="22">
        <v>0</v>
      </c>
      <c r="BT16" s="49">
        <v>0</v>
      </c>
      <c r="BU16" s="33">
        <f t="shared" si="126"/>
        <v>0</v>
      </c>
      <c r="BV16" s="177">
        <f t="shared" si="86"/>
        <v>-0.2</v>
      </c>
      <c r="BW16" s="178">
        <v>100</v>
      </c>
      <c r="BX16" s="176">
        <f t="shared" si="87"/>
        <v>-0.48</v>
      </c>
      <c r="BY16" s="178">
        <v>100</v>
      </c>
      <c r="BZ16" s="180">
        <f t="shared" si="88"/>
        <v>-0.33489999999999998</v>
      </c>
      <c r="CA16" s="26">
        <v>100</v>
      </c>
      <c r="CB16" s="186">
        <v>0</v>
      </c>
      <c r="CC16" s="47">
        <v>0</v>
      </c>
      <c r="CD16" s="183">
        <f t="shared" si="127"/>
        <v>0</v>
      </c>
      <c r="CE16" s="13">
        <v>0</v>
      </c>
      <c r="CF16" s="49">
        <v>0</v>
      </c>
      <c r="CG16" s="33">
        <f t="shared" si="128"/>
        <v>0</v>
      </c>
      <c r="CH16" s="33">
        <v>0</v>
      </c>
      <c r="CI16" s="180">
        <f t="shared" si="129"/>
        <v>0</v>
      </c>
      <c r="CJ16" s="26">
        <v>100</v>
      </c>
      <c r="CK16" s="13">
        <v>1</v>
      </c>
      <c r="CL16" s="49">
        <v>1.2769999999999999</v>
      </c>
      <c r="CM16" s="33">
        <f t="shared" si="130"/>
        <v>1.0006999999999999</v>
      </c>
      <c r="CN16" s="22">
        <v>0</v>
      </c>
      <c r="CO16" s="49">
        <v>0</v>
      </c>
      <c r="CP16" s="33">
        <f t="shared" si="131"/>
        <v>0</v>
      </c>
      <c r="CQ16" s="177">
        <f t="shared" si="89"/>
        <v>-1</v>
      </c>
      <c r="CR16" s="178">
        <f t="shared" si="132"/>
        <v>-100</v>
      </c>
      <c r="CS16" s="176">
        <f t="shared" si="90"/>
        <v>-1.2769999999999999</v>
      </c>
      <c r="CT16" s="178">
        <f t="shared" si="91"/>
        <v>-100</v>
      </c>
      <c r="CU16" s="180">
        <f t="shared" si="92"/>
        <v>-1.0006999999999999</v>
      </c>
      <c r="CV16" s="26">
        <f t="shared" si="93"/>
        <v>-100</v>
      </c>
      <c r="CW16" s="13">
        <v>1.2</v>
      </c>
      <c r="CX16" s="49">
        <v>2</v>
      </c>
      <c r="CY16" s="33">
        <f t="shared" si="133"/>
        <v>1.4813999999999998</v>
      </c>
      <c r="CZ16" s="22">
        <v>0</v>
      </c>
      <c r="DA16" s="49">
        <v>0</v>
      </c>
      <c r="DB16" s="33">
        <f t="shared" si="134"/>
        <v>0</v>
      </c>
      <c r="DC16" s="177">
        <f t="shared" si="94"/>
        <v>-1.2</v>
      </c>
      <c r="DD16" s="178">
        <f t="shared" si="135"/>
        <v>-100</v>
      </c>
      <c r="DE16" s="176">
        <f t="shared" si="95"/>
        <v>-2</v>
      </c>
      <c r="DF16" s="178">
        <f t="shared" si="96"/>
        <v>-100</v>
      </c>
      <c r="DG16" s="180">
        <f t="shared" si="97"/>
        <v>-1.4813999999999998</v>
      </c>
      <c r="DH16" s="26">
        <f t="shared" si="98"/>
        <v>-100</v>
      </c>
      <c r="DI16" s="13">
        <v>0.5</v>
      </c>
      <c r="DJ16" s="49">
        <v>1.4259999999999999</v>
      </c>
      <c r="DK16" s="33">
        <f t="shared" si="136"/>
        <v>0.97284999999999988</v>
      </c>
      <c r="DL16" s="22">
        <v>0</v>
      </c>
      <c r="DM16" s="49">
        <v>0</v>
      </c>
      <c r="DN16" s="33">
        <f t="shared" si="137"/>
        <v>0</v>
      </c>
      <c r="DO16" s="177">
        <f t="shared" si="99"/>
        <v>-0.5</v>
      </c>
      <c r="DP16" s="178">
        <f t="shared" si="138"/>
        <v>-100</v>
      </c>
      <c r="DQ16" s="176">
        <f t="shared" si="100"/>
        <v>-1.4259999999999999</v>
      </c>
      <c r="DR16" s="178">
        <f t="shared" si="101"/>
        <v>-100</v>
      </c>
      <c r="DS16" s="180">
        <f t="shared" si="102"/>
        <v>-0.97284999999999988</v>
      </c>
      <c r="DT16" s="26">
        <f t="shared" si="103"/>
        <v>-100</v>
      </c>
      <c r="DU16" s="193">
        <f t="shared" si="139"/>
        <v>2.7</v>
      </c>
      <c r="DV16" s="193">
        <f t="shared" si="140"/>
        <v>4.7030000000000003</v>
      </c>
      <c r="DW16" s="183">
        <f t="shared" si="141"/>
        <v>3.4549500000000002</v>
      </c>
      <c r="DX16" s="177">
        <f t="shared" si="142"/>
        <v>0</v>
      </c>
      <c r="DY16" s="177">
        <f t="shared" si="143"/>
        <v>0</v>
      </c>
      <c r="DZ16" s="33">
        <f t="shared" si="144"/>
        <v>0</v>
      </c>
      <c r="EA16" s="33">
        <v>4.78</v>
      </c>
      <c r="EB16" s="180">
        <f t="shared" si="145"/>
        <v>-4.78</v>
      </c>
      <c r="EC16" s="26">
        <f t="shared" si="146"/>
        <v>-100</v>
      </c>
    </row>
    <row r="17" spans="1:133" ht="13.5" customHeight="1" x14ac:dyDescent="0.2">
      <c r="A17" s="3" t="s">
        <v>20</v>
      </c>
      <c r="B17" s="13">
        <v>1.077</v>
      </c>
      <c r="C17" s="49">
        <v>7.3250000000000002</v>
      </c>
      <c r="D17" s="33">
        <f t="shared" si="104"/>
        <v>4.6475564999999994</v>
      </c>
      <c r="E17" s="22">
        <v>0.5</v>
      </c>
      <c r="F17" s="49">
        <v>3.67</v>
      </c>
      <c r="G17" s="33">
        <f t="shared" si="105"/>
        <v>2.3192499999999998</v>
      </c>
      <c r="H17" s="177">
        <f t="shared" si="63"/>
        <v>-0.57699999999999996</v>
      </c>
      <c r="I17" s="178">
        <f t="shared" si="64"/>
        <v>-53.574744661095643</v>
      </c>
      <c r="J17" s="176">
        <f t="shared" si="65"/>
        <v>-3.6550000000000002</v>
      </c>
      <c r="K17" s="178">
        <f t="shared" si="66"/>
        <v>-49.897610921501709</v>
      </c>
      <c r="L17" s="180">
        <f t="shared" si="67"/>
        <v>-2.3283064999999996</v>
      </c>
      <c r="M17" s="26">
        <f t="shared" si="68"/>
        <v>-50.097432919858001</v>
      </c>
      <c r="N17" s="13">
        <v>0.95</v>
      </c>
      <c r="O17" s="49">
        <v>3.2349999999999999</v>
      </c>
      <c r="P17" s="33">
        <f t="shared" si="106"/>
        <v>2.1637749999999998</v>
      </c>
      <c r="Q17" s="22">
        <v>1</v>
      </c>
      <c r="R17" s="49">
        <v>2.3740000000000001</v>
      </c>
      <c r="S17" s="33">
        <f t="shared" si="107"/>
        <v>1.6589</v>
      </c>
      <c r="T17" s="177">
        <f t="shared" si="69"/>
        <v>5.0000000000000044E-2</v>
      </c>
      <c r="U17" s="178">
        <f t="shared" si="70"/>
        <v>5.2631578947368363</v>
      </c>
      <c r="V17" s="176">
        <f t="shared" si="71"/>
        <v>-0.86099999999999977</v>
      </c>
      <c r="W17" s="178">
        <f t="shared" si="72"/>
        <v>-26.615146831530133</v>
      </c>
      <c r="X17" s="180">
        <f t="shared" si="73"/>
        <v>-0.50487499999999974</v>
      </c>
      <c r="Y17" s="26">
        <f t="shared" si="74"/>
        <v>-23.33306374276437</v>
      </c>
      <c r="Z17" s="13">
        <v>0.5</v>
      </c>
      <c r="AA17" s="49">
        <v>3.8050000000000002</v>
      </c>
      <c r="AB17" s="33">
        <f t="shared" si="108"/>
        <v>2.4002499999999998</v>
      </c>
      <c r="AC17" s="22">
        <v>1</v>
      </c>
      <c r="AD17" s="49">
        <v>2.476</v>
      </c>
      <c r="AE17" s="33">
        <f t="shared" si="109"/>
        <v>1.7201</v>
      </c>
      <c r="AF17" s="181">
        <f t="shared" si="75"/>
        <v>0.5</v>
      </c>
      <c r="AG17" s="178">
        <f t="shared" si="76"/>
        <v>100</v>
      </c>
      <c r="AH17" s="176">
        <f t="shared" si="77"/>
        <v>-1.3290000000000002</v>
      </c>
      <c r="AI17" s="178">
        <f t="shared" si="78"/>
        <v>-34.927726675427074</v>
      </c>
      <c r="AJ17" s="180">
        <f t="shared" si="79"/>
        <v>-0.68014999999999981</v>
      </c>
      <c r="AK17" s="26">
        <f t="shared" si="80"/>
        <v>-28.336631600874906</v>
      </c>
      <c r="AL17" s="193">
        <f t="shared" si="110"/>
        <v>2.5270000000000001</v>
      </c>
      <c r="AM17" s="193">
        <f t="shared" si="111"/>
        <v>14.365</v>
      </c>
      <c r="AN17" s="183">
        <f t="shared" si="112"/>
        <v>9.2115814999999994</v>
      </c>
      <c r="AO17" s="177">
        <f t="shared" si="113"/>
        <v>2.5</v>
      </c>
      <c r="AP17" s="177">
        <f t="shared" si="114"/>
        <v>8.52</v>
      </c>
      <c r="AQ17" s="33">
        <f t="shared" si="115"/>
        <v>5.6982499999999989</v>
      </c>
      <c r="AR17" s="33">
        <v>7.43</v>
      </c>
      <c r="AS17" s="180">
        <f t="shared" si="116"/>
        <v>-1.7317500000000008</v>
      </c>
      <c r="AT17" s="26">
        <f t="shared" si="117"/>
        <v>-23.307537012113066</v>
      </c>
      <c r="AU17" s="13">
        <v>0.3</v>
      </c>
      <c r="AV17" s="49">
        <v>2.8</v>
      </c>
      <c r="AW17" s="33">
        <f t="shared" si="118"/>
        <v>1.7503499999999999</v>
      </c>
      <c r="AX17" s="22">
        <v>0</v>
      </c>
      <c r="AY17" s="49">
        <v>0</v>
      </c>
      <c r="AZ17" s="33">
        <f t="shared" si="119"/>
        <v>0</v>
      </c>
      <c r="BA17" s="184">
        <f t="shared" si="81"/>
        <v>-0.3</v>
      </c>
      <c r="BB17" s="178">
        <f t="shared" si="120"/>
        <v>-100</v>
      </c>
      <c r="BC17" s="178">
        <f t="shared" si="82"/>
        <v>-2.8</v>
      </c>
      <c r="BD17" s="178">
        <f t="shared" si="83"/>
        <v>-100</v>
      </c>
      <c r="BE17" s="180">
        <f t="shared" si="84"/>
        <v>-1.7503499999999999</v>
      </c>
      <c r="BF17" s="26">
        <f t="shared" si="85"/>
        <v>-100</v>
      </c>
      <c r="BG17" s="186">
        <v>0</v>
      </c>
      <c r="BH17" s="47">
        <v>0</v>
      </c>
      <c r="BI17" s="183">
        <f t="shared" si="121"/>
        <v>0</v>
      </c>
      <c r="BJ17" s="13">
        <v>0.3</v>
      </c>
      <c r="BK17" s="49">
        <v>0.4</v>
      </c>
      <c r="BL17" s="33">
        <f t="shared" si="122"/>
        <v>0.31035000000000001</v>
      </c>
      <c r="BM17" s="33">
        <v>0.69</v>
      </c>
      <c r="BN17" s="180">
        <f t="shared" si="123"/>
        <v>-0.37964999999999993</v>
      </c>
      <c r="BO17" s="26">
        <f t="shared" si="124"/>
        <v>-55.021739130434774</v>
      </c>
      <c r="BP17" s="13">
        <v>1.2</v>
      </c>
      <c r="BQ17" s="49">
        <v>0.22</v>
      </c>
      <c r="BR17" s="33">
        <f t="shared" si="125"/>
        <v>0.41339999999999999</v>
      </c>
      <c r="BS17" s="22">
        <v>0</v>
      </c>
      <c r="BT17" s="49">
        <v>0</v>
      </c>
      <c r="BU17" s="33">
        <f t="shared" si="126"/>
        <v>0</v>
      </c>
      <c r="BV17" s="177">
        <f t="shared" si="86"/>
        <v>-1.2</v>
      </c>
      <c r="BW17" s="178">
        <v>100</v>
      </c>
      <c r="BX17" s="176">
        <f t="shared" si="87"/>
        <v>-0.22</v>
      </c>
      <c r="BY17" s="178">
        <v>100</v>
      </c>
      <c r="BZ17" s="180">
        <f t="shared" si="88"/>
        <v>-0.41339999999999999</v>
      </c>
      <c r="CA17" s="26">
        <v>100</v>
      </c>
      <c r="CB17" s="186">
        <v>0</v>
      </c>
      <c r="CC17" s="47">
        <v>0</v>
      </c>
      <c r="CD17" s="183">
        <f t="shared" si="127"/>
        <v>0</v>
      </c>
      <c r="CE17" s="13">
        <v>0</v>
      </c>
      <c r="CF17" s="49">
        <v>0</v>
      </c>
      <c r="CG17" s="33">
        <f t="shared" si="128"/>
        <v>0</v>
      </c>
      <c r="CH17" s="33">
        <v>0</v>
      </c>
      <c r="CI17" s="180">
        <f t="shared" si="129"/>
        <v>0</v>
      </c>
      <c r="CJ17" s="26">
        <v>100</v>
      </c>
      <c r="CK17" s="13">
        <v>0.8</v>
      </c>
      <c r="CL17" s="49">
        <v>1.919</v>
      </c>
      <c r="CM17" s="33">
        <f t="shared" si="130"/>
        <v>1.339</v>
      </c>
      <c r="CN17" s="22">
        <v>0</v>
      </c>
      <c r="CO17" s="49">
        <v>0</v>
      </c>
      <c r="CP17" s="33">
        <f t="shared" si="131"/>
        <v>0</v>
      </c>
      <c r="CQ17" s="177">
        <f t="shared" si="89"/>
        <v>-0.8</v>
      </c>
      <c r="CR17" s="178">
        <f t="shared" si="132"/>
        <v>-100</v>
      </c>
      <c r="CS17" s="176">
        <f t="shared" si="90"/>
        <v>-1.919</v>
      </c>
      <c r="CT17" s="178">
        <f t="shared" si="91"/>
        <v>-100</v>
      </c>
      <c r="CU17" s="180">
        <f t="shared" si="92"/>
        <v>-1.339</v>
      </c>
      <c r="CV17" s="26">
        <f t="shared" si="93"/>
        <v>-100</v>
      </c>
      <c r="CW17" s="13">
        <v>1.4</v>
      </c>
      <c r="CX17" s="49">
        <v>3.25</v>
      </c>
      <c r="CY17" s="33">
        <f t="shared" si="133"/>
        <v>2.2782999999999998</v>
      </c>
      <c r="CZ17" s="22">
        <v>0</v>
      </c>
      <c r="DA17" s="49">
        <v>0</v>
      </c>
      <c r="DB17" s="33">
        <f t="shared" si="134"/>
        <v>0</v>
      </c>
      <c r="DC17" s="177">
        <f t="shared" si="94"/>
        <v>-1.4</v>
      </c>
      <c r="DD17" s="178">
        <f t="shared" si="135"/>
        <v>-100</v>
      </c>
      <c r="DE17" s="176">
        <f t="shared" si="95"/>
        <v>-3.25</v>
      </c>
      <c r="DF17" s="178">
        <f t="shared" si="96"/>
        <v>-100</v>
      </c>
      <c r="DG17" s="180">
        <f t="shared" si="97"/>
        <v>-2.2782999999999998</v>
      </c>
      <c r="DH17" s="26">
        <f t="shared" si="98"/>
        <v>-100</v>
      </c>
      <c r="DI17" s="13">
        <v>1</v>
      </c>
      <c r="DJ17" s="49">
        <v>3.278</v>
      </c>
      <c r="DK17" s="33">
        <f t="shared" si="136"/>
        <v>2.2012999999999998</v>
      </c>
      <c r="DL17" s="22">
        <v>0</v>
      </c>
      <c r="DM17" s="49">
        <v>0</v>
      </c>
      <c r="DN17" s="33">
        <f t="shared" si="137"/>
        <v>0</v>
      </c>
      <c r="DO17" s="177">
        <f t="shared" si="99"/>
        <v>-1</v>
      </c>
      <c r="DP17" s="178">
        <f t="shared" si="138"/>
        <v>-100</v>
      </c>
      <c r="DQ17" s="176">
        <f t="shared" si="100"/>
        <v>-3.278</v>
      </c>
      <c r="DR17" s="178">
        <f t="shared" si="101"/>
        <v>-100</v>
      </c>
      <c r="DS17" s="180">
        <f t="shared" si="102"/>
        <v>-2.2012999999999998</v>
      </c>
      <c r="DT17" s="26">
        <f t="shared" si="103"/>
        <v>-100</v>
      </c>
      <c r="DU17" s="193">
        <f t="shared" si="139"/>
        <v>3.2</v>
      </c>
      <c r="DV17" s="193">
        <f t="shared" si="140"/>
        <v>8.447000000000001</v>
      </c>
      <c r="DW17" s="183">
        <f t="shared" si="141"/>
        <v>5.8186</v>
      </c>
      <c r="DX17" s="177">
        <f t="shared" si="142"/>
        <v>0</v>
      </c>
      <c r="DY17" s="177">
        <f t="shared" si="143"/>
        <v>0</v>
      </c>
      <c r="DZ17" s="33">
        <f t="shared" si="144"/>
        <v>0</v>
      </c>
      <c r="EA17" s="33">
        <v>6</v>
      </c>
      <c r="EB17" s="180">
        <f t="shared" si="145"/>
        <v>-6</v>
      </c>
      <c r="EC17" s="26">
        <f t="shared" si="146"/>
        <v>-100</v>
      </c>
    </row>
    <row r="18" spans="1:133" ht="13.5" customHeight="1" x14ac:dyDescent="0.2">
      <c r="A18" s="2" t="s">
        <v>22</v>
      </c>
      <c r="B18" s="13">
        <v>1.04</v>
      </c>
      <c r="C18" s="49">
        <v>4.5999999999999996</v>
      </c>
      <c r="D18" s="33">
        <f t="shared" si="104"/>
        <v>3.0038799999999997</v>
      </c>
      <c r="E18" s="22">
        <v>0.38</v>
      </c>
      <c r="F18" s="49">
        <v>3.2280000000000002</v>
      </c>
      <c r="G18" s="33">
        <f t="shared" si="105"/>
        <v>2.0259100000000001</v>
      </c>
      <c r="H18" s="177">
        <f t="shared" si="63"/>
        <v>-0.66</v>
      </c>
      <c r="I18" s="178">
        <f t="shared" si="64"/>
        <v>-63.46153846153846</v>
      </c>
      <c r="J18" s="176">
        <f t="shared" si="65"/>
        <v>-1.3719999999999994</v>
      </c>
      <c r="K18" s="178">
        <f t="shared" si="66"/>
        <v>-29.826086956521724</v>
      </c>
      <c r="L18" s="180">
        <f t="shared" si="67"/>
        <v>-0.97796999999999956</v>
      </c>
      <c r="M18" s="26">
        <f t="shared" si="68"/>
        <v>-32.556893084943461</v>
      </c>
      <c r="N18" s="13">
        <v>1</v>
      </c>
      <c r="O18" s="49">
        <v>2.92</v>
      </c>
      <c r="P18" s="33">
        <f t="shared" si="106"/>
        <v>1.9864999999999999</v>
      </c>
      <c r="Q18" s="22">
        <v>0.64</v>
      </c>
      <c r="R18" s="49">
        <v>3.2469999999999999</v>
      </c>
      <c r="S18" s="33">
        <f t="shared" si="107"/>
        <v>2.0982799999999999</v>
      </c>
      <c r="T18" s="177">
        <f t="shared" si="69"/>
        <v>-0.36</v>
      </c>
      <c r="U18" s="178">
        <f t="shared" si="70"/>
        <v>-36</v>
      </c>
      <c r="V18" s="176">
        <f t="shared" si="71"/>
        <v>0.32699999999999996</v>
      </c>
      <c r="W18" s="178">
        <f t="shared" si="72"/>
        <v>11.198630136986299</v>
      </c>
      <c r="X18" s="180">
        <f t="shared" si="73"/>
        <v>0.11177999999999999</v>
      </c>
      <c r="Y18" s="26">
        <f t="shared" si="74"/>
        <v>5.6269821293732702</v>
      </c>
      <c r="Z18" s="13">
        <v>1</v>
      </c>
      <c r="AA18" s="49">
        <v>3.2</v>
      </c>
      <c r="AB18" s="33">
        <f t="shared" si="108"/>
        <v>2.1545000000000001</v>
      </c>
      <c r="AC18" s="22">
        <v>0.68</v>
      </c>
      <c r="AD18" s="49">
        <v>3.01</v>
      </c>
      <c r="AE18" s="33">
        <f t="shared" si="109"/>
        <v>1.9654599999999998</v>
      </c>
      <c r="AF18" s="177">
        <f t="shared" si="75"/>
        <v>-0.31999999999999995</v>
      </c>
      <c r="AG18" s="178">
        <f t="shared" si="76"/>
        <v>-31.999999999999996</v>
      </c>
      <c r="AH18" s="176">
        <f t="shared" si="77"/>
        <v>-0.19000000000000039</v>
      </c>
      <c r="AI18" s="178">
        <f t="shared" si="78"/>
        <v>-5.9375000000000071</v>
      </c>
      <c r="AJ18" s="180">
        <f t="shared" si="79"/>
        <v>-0.18904000000000032</v>
      </c>
      <c r="AK18" s="26">
        <f t="shared" si="80"/>
        <v>-8.7741935483871103</v>
      </c>
      <c r="AL18" s="193">
        <f t="shared" si="110"/>
        <v>3.04</v>
      </c>
      <c r="AM18" s="193">
        <f t="shared" si="111"/>
        <v>10.719999999999999</v>
      </c>
      <c r="AN18" s="183">
        <f t="shared" si="112"/>
        <v>7.1448799999999997</v>
      </c>
      <c r="AO18" s="177">
        <f t="shared" si="113"/>
        <v>1.7000000000000002</v>
      </c>
      <c r="AP18" s="177">
        <f t="shared" si="114"/>
        <v>9.4849999999999994</v>
      </c>
      <c r="AQ18" s="33">
        <f t="shared" si="115"/>
        <v>6.0896499999999998</v>
      </c>
      <c r="AR18" s="33">
        <v>10.7</v>
      </c>
      <c r="AS18" s="180">
        <f t="shared" si="116"/>
        <v>-4.6103499999999995</v>
      </c>
      <c r="AT18" s="26">
        <f t="shared" si="117"/>
        <v>-43.087383177570096</v>
      </c>
      <c r="AU18" s="13">
        <v>1.03</v>
      </c>
      <c r="AV18" s="49">
        <v>2.37</v>
      </c>
      <c r="AW18" s="33">
        <f t="shared" si="118"/>
        <v>1.663535</v>
      </c>
      <c r="AX18" s="22">
        <v>0</v>
      </c>
      <c r="AY18" s="49">
        <v>0</v>
      </c>
      <c r="AZ18" s="33">
        <f t="shared" si="119"/>
        <v>0</v>
      </c>
      <c r="BA18" s="184">
        <f t="shared" si="81"/>
        <v>-1.03</v>
      </c>
      <c r="BB18" s="178">
        <f t="shared" si="120"/>
        <v>-100</v>
      </c>
      <c r="BC18" s="178">
        <f t="shared" si="82"/>
        <v>-2.37</v>
      </c>
      <c r="BD18" s="178">
        <f t="shared" si="83"/>
        <v>-100</v>
      </c>
      <c r="BE18" s="180">
        <f t="shared" si="84"/>
        <v>-1.663535</v>
      </c>
      <c r="BF18" s="26">
        <f t="shared" si="85"/>
        <v>-100</v>
      </c>
      <c r="BG18" s="186">
        <v>0</v>
      </c>
      <c r="BH18" s="47">
        <v>0</v>
      </c>
      <c r="BI18" s="183">
        <f t="shared" si="121"/>
        <v>0</v>
      </c>
      <c r="BJ18" s="13">
        <v>0.5</v>
      </c>
      <c r="BK18" s="49">
        <v>0.82</v>
      </c>
      <c r="BL18" s="33">
        <f t="shared" si="122"/>
        <v>0.60924999999999996</v>
      </c>
      <c r="BM18" s="33">
        <v>1.02</v>
      </c>
      <c r="BN18" s="180">
        <f t="shared" si="123"/>
        <v>-0.41075000000000006</v>
      </c>
      <c r="BO18" s="26">
        <f t="shared" si="124"/>
        <v>-40.269607843137258</v>
      </c>
      <c r="BP18" s="13">
        <v>0.1</v>
      </c>
      <c r="BQ18" s="49">
        <v>0.2</v>
      </c>
      <c r="BR18" s="33">
        <f t="shared" si="125"/>
        <v>0.14344999999999999</v>
      </c>
      <c r="BS18" s="22">
        <v>0</v>
      </c>
      <c r="BT18" s="49">
        <v>0</v>
      </c>
      <c r="BU18" s="33">
        <f t="shared" si="126"/>
        <v>0</v>
      </c>
      <c r="BV18" s="177">
        <f t="shared" si="86"/>
        <v>-0.1</v>
      </c>
      <c r="BW18" s="178">
        <v>100</v>
      </c>
      <c r="BX18" s="176">
        <f t="shared" si="87"/>
        <v>-0.2</v>
      </c>
      <c r="BY18" s="178">
        <v>100</v>
      </c>
      <c r="BZ18" s="180">
        <f t="shared" si="88"/>
        <v>-0.14344999999999999</v>
      </c>
      <c r="CA18" s="26">
        <v>100</v>
      </c>
      <c r="CB18" s="186">
        <v>0</v>
      </c>
      <c r="CC18" s="47">
        <v>0</v>
      </c>
      <c r="CD18" s="183">
        <f t="shared" si="127"/>
        <v>0</v>
      </c>
      <c r="CE18" s="13">
        <v>0</v>
      </c>
      <c r="CF18" s="49">
        <v>0</v>
      </c>
      <c r="CG18" s="33">
        <f t="shared" si="128"/>
        <v>0</v>
      </c>
      <c r="CH18" s="33">
        <v>0</v>
      </c>
      <c r="CI18" s="180">
        <f t="shared" si="129"/>
        <v>0</v>
      </c>
      <c r="CJ18" s="26">
        <v>100</v>
      </c>
      <c r="CK18" s="13">
        <v>0.8</v>
      </c>
      <c r="CL18" s="49">
        <v>1.1599999999999999</v>
      </c>
      <c r="CM18" s="33">
        <f t="shared" si="130"/>
        <v>0.88359999999999994</v>
      </c>
      <c r="CN18" s="22">
        <v>0</v>
      </c>
      <c r="CO18" s="49">
        <v>0</v>
      </c>
      <c r="CP18" s="33">
        <f t="shared" si="131"/>
        <v>0</v>
      </c>
      <c r="CQ18" s="177">
        <f t="shared" si="89"/>
        <v>-0.8</v>
      </c>
      <c r="CR18" s="178">
        <f t="shared" si="132"/>
        <v>-100</v>
      </c>
      <c r="CS18" s="176">
        <f t="shared" si="90"/>
        <v>-1.1599999999999999</v>
      </c>
      <c r="CT18" s="178">
        <f t="shared" si="91"/>
        <v>-100</v>
      </c>
      <c r="CU18" s="180">
        <f t="shared" si="92"/>
        <v>-0.88359999999999994</v>
      </c>
      <c r="CV18" s="26">
        <f t="shared" si="93"/>
        <v>-100</v>
      </c>
      <c r="CW18" s="13">
        <v>1.2</v>
      </c>
      <c r="CX18" s="49">
        <v>2.8</v>
      </c>
      <c r="CY18" s="33">
        <f t="shared" si="133"/>
        <v>1.9613999999999998</v>
      </c>
      <c r="CZ18" s="22">
        <v>0</v>
      </c>
      <c r="DA18" s="49">
        <v>0</v>
      </c>
      <c r="DB18" s="33">
        <f t="shared" si="134"/>
        <v>0</v>
      </c>
      <c r="DC18" s="177">
        <f t="shared" si="94"/>
        <v>-1.2</v>
      </c>
      <c r="DD18" s="178">
        <f t="shared" si="135"/>
        <v>-100</v>
      </c>
      <c r="DE18" s="176">
        <f t="shared" si="95"/>
        <v>-2.8</v>
      </c>
      <c r="DF18" s="178">
        <f t="shared" si="96"/>
        <v>-100</v>
      </c>
      <c r="DG18" s="180">
        <f t="shared" si="97"/>
        <v>-1.9613999999999998</v>
      </c>
      <c r="DH18" s="26">
        <f t="shared" si="98"/>
        <v>-100</v>
      </c>
      <c r="DI18" s="13">
        <v>0.5</v>
      </c>
      <c r="DJ18" s="49">
        <v>2.407</v>
      </c>
      <c r="DK18" s="33">
        <f t="shared" si="136"/>
        <v>1.56145</v>
      </c>
      <c r="DL18" s="22">
        <v>0</v>
      </c>
      <c r="DM18" s="49">
        <v>0</v>
      </c>
      <c r="DN18" s="33">
        <f t="shared" si="137"/>
        <v>0</v>
      </c>
      <c r="DO18" s="177">
        <f t="shared" si="99"/>
        <v>-0.5</v>
      </c>
      <c r="DP18" s="178">
        <f t="shared" si="138"/>
        <v>-100</v>
      </c>
      <c r="DQ18" s="176">
        <f t="shared" si="100"/>
        <v>-2.407</v>
      </c>
      <c r="DR18" s="178">
        <f t="shared" si="101"/>
        <v>-100</v>
      </c>
      <c r="DS18" s="180">
        <f t="shared" si="102"/>
        <v>-1.56145</v>
      </c>
      <c r="DT18" s="26">
        <f t="shared" si="103"/>
        <v>-100</v>
      </c>
      <c r="DU18" s="193">
        <f t="shared" si="139"/>
        <v>2.5</v>
      </c>
      <c r="DV18" s="193">
        <f t="shared" si="140"/>
        <v>6.367</v>
      </c>
      <c r="DW18" s="183">
        <f t="shared" si="141"/>
        <v>4.4064499999999995</v>
      </c>
      <c r="DX18" s="177">
        <f t="shared" si="142"/>
        <v>0</v>
      </c>
      <c r="DY18" s="177">
        <f t="shared" si="143"/>
        <v>0</v>
      </c>
      <c r="DZ18" s="33">
        <f t="shared" si="144"/>
        <v>0</v>
      </c>
      <c r="EA18" s="33">
        <v>8.64</v>
      </c>
      <c r="EB18" s="180">
        <f t="shared" si="145"/>
        <v>-8.64</v>
      </c>
      <c r="EC18" s="26">
        <f t="shared" si="146"/>
        <v>-100</v>
      </c>
    </row>
    <row r="19" spans="1:133" ht="13.5" customHeight="1" x14ac:dyDescent="0.2">
      <c r="A19" s="2" t="s">
        <v>162</v>
      </c>
      <c r="B19" s="13">
        <v>2.1</v>
      </c>
      <c r="C19" s="49">
        <v>3.45</v>
      </c>
      <c r="D19" s="33">
        <f t="shared" si="104"/>
        <v>2.5624500000000001</v>
      </c>
      <c r="E19" s="22">
        <v>0.3</v>
      </c>
      <c r="F19" s="49">
        <v>1.917</v>
      </c>
      <c r="G19" s="33">
        <f t="shared" si="105"/>
        <v>1.2205499999999998</v>
      </c>
      <c r="H19" s="177">
        <f t="shared" si="63"/>
        <v>-1.8</v>
      </c>
      <c r="I19" s="178">
        <f t="shared" si="64"/>
        <v>-85.714285714285722</v>
      </c>
      <c r="J19" s="176">
        <f t="shared" si="65"/>
        <v>-1.5330000000000001</v>
      </c>
      <c r="K19" s="178">
        <f t="shared" si="66"/>
        <v>-44.434782608695656</v>
      </c>
      <c r="L19" s="180">
        <f t="shared" si="67"/>
        <v>-1.3419000000000003</v>
      </c>
      <c r="M19" s="26">
        <f t="shared" si="68"/>
        <v>-52.36785108002109</v>
      </c>
      <c r="N19" s="13">
        <v>4.0369999999999999</v>
      </c>
      <c r="O19" s="49">
        <v>2.0499999999999998</v>
      </c>
      <c r="P19" s="33">
        <f t="shared" si="106"/>
        <v>2.1766764999999997</v>
      </c>
      <c r="Q19" s="22">
        <v>1</v>
      </c>
      <c r="R19" s="49">
        <v>1.357</v>
      </c>
      <c r="S19" s="33">
        <f t="shared" si="107"/>
        <v>1.0487</v>
      </c>
      <c r="T19" s="177">
        <f t="shared" si="69"/>
        <v>-3.0369999999999999</v>
      </c>
      <c r="U19" s="178">
        <f t="shared" si="70"/>
        <v>-75.229130542482039</v>
      </c>
      <c r="V19" s="176">
        <f t="shared" si="71"/>
        <v>-0.69299999999999984</v>
      </c>
      <c r="W19" s="178">
        <f t="shared" si="72"/>
        <v>-33.804878048780488</v>
      </c>
      <c r="X19" s="180">
        <f t="shared" si="73"/>
        <v>-1.1279764999999997</v>
      </c>
      <c r="Y19" s="26">
        <f t="shared" si="74"/>
        <v>-51.821044606306899</v>
      </c>
      <c r="Z19" s="13">
        <v>1.2629999999999999</v>
      </c>
      <c r="AA19" s="49">
        <v>1.35</v>
      </c>
      <c r="AB19" s="33">
        <f t="shared" si="108"/>
        <v>1.1061735000000001</v>
      </c>
      <c r="AC19" s="22">
        <v>2.09</v>
      </c>
      <c r="AD19" s="49">
        <v>0.97799999999999998</v>
      </c>
      <c r="AE19" s="33">
        <f t="shared" si="109"/>
        <v>1.076905</v>
      </c>
      <c r="AF19" s="181">
        <f t="shared" si="75"/>
        <v>0.82699999999999996</v>
      </c>
      <c r="AG19" s="178">
        <f t="shared" si="76"/>
        <v>65.479018210609667</v>
      </c>
      <c r="AH19" s="176">
        <f t="shared" si="77"/>
        <v>-0.37200000000000011</v>
      </c>
      <c r="AI19" s="178">
        <f t="shared" si="78"/>
        <v>-27.555555555555568</v>
      </c>
      <c r="AJ19" s="180">
        <f t="shared" si="79"/>
        <v>-2.9268500000000142E-2</v>
      </c>
      <c r="AK19" s="26">
        <f t="shared" si="80"/>
        <v>-2.6459230853026372</v>
      </c>
      <c r="AL19" s="193">
        <f t="shared" si="110"/>
        <v>7.4</v>
      </c>
      <c r="AM19" s="193">
        <f t="shared" si="111"/>
        <v>6.85</v>
      </c>
      <c r="AN19" s="183">
        <f t="shared" si="112"/>
        <v>5.8452999999999999</v>
      </c>
      <c r="AO19" s="177">
        <f t="shared" si="113"/>
        <v>3.3899999999999997</v>
      </c>
      <c r="AP19" s="177">
        <f t="shared" si="114"/>
        <v>4.2519999999999998</v>
      </c>
      <c r="AQ19" s="33">
        <f t="shared" si="115"/>
        <v>3.3461549999999995</v>
      </c>
      <c r="AR19" s="33">
        <v>6.74</v>
      </c>
      <c r="AS19" s="180">
        <f t="shared" si="116"/>
        <v>-3.3938450000000007</v>
      </c>
      <c r="AT19" s="26">
        <f t="shared" si="117"/>
        <v>-50.353783382789331</v>
      </c>
      <c r="AU19" s="13">
        <v>0.8</v>
      </c>
      <c r="AV19" s="49">
        <v>1.8</v>
      </c>
      <c r="AW19" s="33">
        <f t="shared" si="118"/>
        <v>1.2676000000000001</v>
      </c>
      <c r="AX19" s="22">
        <v>0</v>
      </c>
      <c r="AY19" s="49">
        <v>0</v>
      </c>
      <c r="AZ19" s="33">
        <f t="shared" si="119"/>
        <v>0</v>
      </c>
      <c r="BA19" s="184">
        <f t="shared" si="81"/>
        <v>-0.8</v>
      </c>
      <c r="BB19" s="178">
        <f t="shared" si="120"/>
        <v>-100</v>
      </c>
      <c r="BC19" s="178">
        <f t="shared" si="82"/>
        <v>-1.8</v>
      </c>
      <c r="BD19" s="178">
        <f t="shared" si="83"/>
        <v>-100</v>
      </c>
      <c r="BE19" s="180">
        <f t="shared" si="84"/>
        <v>-1.2676000000000001</v>
      </c>
      <c r="BF19" s="26">
        <f t="shared" si="85"/>
        <v>-100</v>
      </c>
      <c r="BG19" s="186">
        <v>0</v>
      </c>
      <c r="BH19" s="47">
        <v>0</v>
      </c>
      <c r="BI19" s="183">
        <f t="shared" si="121"/>
        <v>0</v>
      </c>
      <c r="BJ19" s="13">
        <v>0.1</v>
      </c>
      <c r="BK19" s="49">
        <v>0.2</v>
      </c>
      <c r="BL19" s="33">
        <f t="shared" si="122"/>
        <v>0.14344999999999999</v>
      </c>
      <c r="BM19" s="33">
        <v>0.65</v>
      </c>
      <c r="BN19" s="180">
        <f t="shared" si="123"/>
        <v>-0.50655000000000006</v>
      </c>
      <c r="BO19" s="26">
        <f t="shared" si="124"/>
        <v>-77.930769230769229</v>
      </c>
      <c r="BP19" s="13">
        <v>0.7</v>
      </c>
      <c r="BQ19" s="49">
        <v>0.435</v>
      </c>
      <c r="BR19" s="33">
        <f t="shared" si="125"/>
        <v>0.42515000000000003</v>
      </c>
      <c r="BS19" s="22">
        <v>0</v>
      </c>
      <c r="BT19" s="49">
        <v>0</v>
      </c>
      <c r="BU19" s="33">
        <f t="shared" si="126"/>
        <v>0</v>
      </c>
      <c r="BV19" s="177">
        <f t="shared" si="86"/>
        <v>-0.7</v>
      </c>
      <c r="BW19" s="178">
        <v>100</v>
      </c>
      <c r="BX19" s="176">
        <f t="shared" si="87"/>
        <v>-0.435</v>
      </c>
      <c r="BY19" s="178">
        <v>100</v>
      </c>
      <c r="BZ19" s="180">
        <f t="shared" si="88"/>
        <v>-0.42515000000000003</v>
      </c>
      <c r="CA19" s="26">
        <v>100</v>
      </c>
      <c r="CB19" s="186">
        <v>0</v>
      </c>
      <c r="CC19" s="47">
        <v>0</v>
      </c>
      <c r="CD19" s="183">
        <f t="shared" si="127"/>
        <v>0</v>
      </c>
      <c r="CE19" s="13">
        <v>0</v>
      </c>
      <c r="CF19" s="49">
        <v>0</v>
      </c>
      <c r="CG19" s="33">
        <f t="shared" si="128"/>
        <v>0</v>
      </c>
      <c r="CH19" s="33">
        <v>0</v>
      </c>
      <c r="CI19" s="180">
        <f t="shared" si="129"/>
        <v>0</v>
      </c>
      <c r="CJ19" s="26">
        <v>100</v>
      </c>
      <c r="CK19" s="13">
        <v>0.5</v>
      </c>
      <c r="CL19" s="49">
        <v>1.8080000000000001</v>
      </c>
      <c r="CM19" s="33">
        <f t="shared" si="130"/>
        <v>1.2020500000000001</v>
      </c>
      <c r="CN19" s="22">
        <v>0</v>
      </c>
      <c r="CO19" s="49">
        <v>0</v>
      </c>
      <c r="CP19" s="33">
        <f t="shared" si="131"/>
        <v>0</v>
      </c>
      <c r="CQ19" s="177">
        <f t="shared" si="89"/>
        <v>-0.5</v>
      </c>
      <c r="CR19" s="178">
        <f t="shared" si="132"/>
        <v>-100</v>
      </c>
      <c r="CS19" s="176">
        <f t="shared" si="90"/>
        <v>-1.8080000000000001</v>
      </c>
      <c r="CT19" s="178">
        <f t="shared" si="91"/>
        <v>-100</v>
      </c>
      <c r="CU19" s="180">
        <f t="shared" si="92"/>
        <v>-1.2020500000000001</v>
      </c>
      <c r="CV19" s="26">
        <f t="shared" si="93"/>
        <v>-100</v>
      </c>
      <c r="CW19" s="13">
        <v>1</v>
      </c>
      <c r="CX19" s="49">
        <v>3.3570000000000002</v>
      </c>
      <c r="CY19" s="33">
        <f t="shared" si="133"/>
        <v>2.2487000000000004</v>
      </c>
      <c r="CZ19" s="22">
        <v>0</v>
      </c>
      <c r="DA19" s="49">
        <v>0</v>
      </c>
      <c r="DB19" s="33">
        <f t="shared" si="134"/>
        <v>0</v>
      </c>
      <c r="DC19" s="177">
        <f t="shared" si="94"/>
        <v>-1</v>
      </c>
      <c r="DD19" s="178">
        <f t="shared" si="135"/>
        <v>-100</v>
      </c>
      <c r="DE19" s="176">
        <f t="shared" si="95"/>
        <v>-3.3570000000000002</v>
      </c>
      <c r="DF19" s="178">
        <f t="shared" si="96"/>
        <v>-100</v>
      </c>
      <c r="DG19" s="180">
        <f t="shared" si="97"/>
        <v>-2.2487000000000004</v>
      </c>
      <c r="DH19" s="26">
        <f t="shared" si="98"/>
        <v>-100</v>
      </c>
      <c r="DI19" s="13">
        <v>0.5</v>
      </c>
      <c r="DJ19" s="49">
        <v>2.9</v>
      </c>
      <c r="DK19" s="33">
        <f t="shared" si="136"/>
        <v>1.8572500000000001</v>
      </c>
      <c r="DL19" s="22">
        <v>0</v>
      </c>
      <c r="DM19" s="49">
        <v>0</v>
      </c>
      <c r="DN19" s="33">
        <f t="shared" si="137"/>
        <v>0</v>
      </c>
      <c r="DO19" s="177">
        <f t="shared" si="99"/>
        <v>-0.5</v>
      </c>
      <c r="DP19" s="178">
        <f t="shared" si="138"/>
        <v>-100</v>
      </c>
      <c r="DQ19" s="176">
        <f t="shared" si="100"/>
        <v>-2.9</v>
      </c>
      <c r="DR19" s="178">
        <f t="shared" si="101"/>
        <v>-100</v>
      </c>
      <c r="DS19" s="180">
        <f t="shared" si="102"/>
        <v>-1.8572500000000001</v>
      </c>
      <c r="DT19" s="26">
        <f t="shared" si="103"/>
        <v>-100</v>
      </c>
      <c r="DU19" s="193">
        <f t="shared" si="139"/>
        <v>2</v>
      </c>
      <c r="DV19" s="193">
        <f t="shared" si="140"/>
        <v>8.0649999999999995</v>
      </c>
      <c r="DW19" s="183">
        <f t="shared" si="141"/>
        <v>5.3079999999999998</v>
      </c>
      <c r="DX19" s="177">
        <f t="shared" si="142"/>
        <v>0</v>
      </c>
      <c r="DY19" s="177">
        <f t="shared" si="143"/>
        <v>0</v>
      </c>
      <c r="DZ19" s="33">
        <f t="shared" si="144"/>
        <v>0</v>
      </c>
      <c r="EA19" s="33">
        <v>5.44</v>
      </c>
      <c r="EB19" s="180">
        <f t="shared" si="145"/>
        <v>-5.44</v>
      </c>
      <c r="EC19" s="26">
        <f t="shared" si="146"/>
        <v>-100</v>
      </c>
    </row>
    <row r="20" spans="1:133" ht="13.5" customHeight="1" x14ac:dyDescent="0.2">
      <c r="A20" s="3" t="s">
        <v>23</v>
      </c>
      <c r="B20" s="13">
        <v>0.1</v>
      </c>
      <c r="C20" s="49">
        <v>5.19</v>
      </c>
      <c r="D20" s="33">
        <f t="shared" si="104"/>
        <v>3.1374500000000003</v>
      </c>
      <c r="E20" s="22">
        <v>0.1</v>
      </c>
      <c r="F20" s="49">
        <v>3.1259999999999999</v>
      </c>
      <c r="G20" s="33">
        <f t="shared" si="105"/>
        <v>1.8990499999999999</v>
      </c>
      <c r="H20" s="177">
        <f t="shared" si="63"/>
        <v>0</v>
      </c>
      <c r="I20" s="178">
        <f t="shared" si="64"/>
        <v>0</v>
      </c>
      <c r="J20" s="176">
        <f t="shared" si="65"/>
        <v>-2.0640000000000005</v>
      </c>
      <c r="K20" s="178">
        <f t="shared" si="66"/>
        <v>-39.76878612716763</v>
      </c>
      <c r="L20" s="180">
        <f t="shared" si="67"/>
        <v>-1.2384000000000004</v>
      </c>
      <c r="M20" s="26">
        <f t="shared" si="68"/>
        <v>-39.471545363272732</v>
      </c>
      <c r="N20" s="13">
        <v>1.5</v>
      </c>
      <c r="O20" s="49">
        <v>4.0449999999999999</v>
      </c>
      <c r="P20" s="33">
        <f t="shared" si="106"/>
        <v>2.7787500000000001</v>
      </c>
      <c r="Q20" s="22">
        <v>0.1</v>
      </c>
      <c r="R20" s="49">
        <v>2.7389999999999999</v>
      </c>
      <c r="S20" s="33">
        <f t="shared" si="107"/>
        <v>1.6668499999999999</v>
      </c>
      <c r="T20" s="177">
        <f t="shared" si="69"/>
        <v>-1.4</v>
      </c>
      <c r="U20" s="178">
        <f t="shared" si="70"/>
        <v>-93.333333333333329</v>
      </c>
      <c r="V20" s="176">
        <f t="shared" si="71"/>
        <v>-1.306</v>
      </c>
      <c r="W20" s="178">
        <f t="shared" si="72"/>
        <v>-32.286773794808411</v>
      </c>
      <c r="X20" s="180">
        <f t="shared" si="73"/>
        <v>-1.1119000000000001</v>
      </c>
      <c r="Y20" s="26">
        <f t="shared" si="74"/>
        <v>-40.014394961763387</v>
      </c>
      <c r="Z20" s="13">
        <v>3.5</v>
      </c>
      <c r="AA20" s="49">
        <v>3.1440000000000001</v>
      </c>
      <c r="AB20" s="33">
        <f t="shared" si="108"/>
        <v>2.7071499999999999</v>
      </c>
      <c r="AC20" s="22">
        <v>3.5</v>
      </c>
      <c r="AD20" s="49">
        <v>1.3320000000000001</v>
      </c>
      <c r="AE20" s="33">
        <f t="shared" si="109"/>
        <v>1.61995</v>
      </c>
      <c r="AF20" s="177">
        <f t="shared" si="75"/>
        <v>0</v>
      </c>
      <c r="AG20" s="178">
        <f t="shared" si="76"/>
        <v>0</v>
      </c>
      <c r="AH20" s="176">
        <f t="shared" si="77"/>
        <v>-1.8120000000000001</v>
      </c>
      <c r="AI20" s="178">
        <f t="shared" si="78"/>
        <v>-57.633587786259547</v>
      </c>
      <c r="AJ20" s="180">
        <f t="shared" si="79"/>
        <v>-1.0871999999999999</v>
      </c>
      <c r="AK20" s="26">
        <f t="shared" si="80"/>
        <v>-40.160316199693405</v>
      </c>
      <c r="AL20" s="193">
        <f t="shared" si="110"/>
        <v>5.0999999999999996</v>
      </c>
      <c r="AM20" s="193">
        <f t="shared" si="111"/>
        <v>12.379</v>
      </c>
      <c r="AN20" s="183">
        <f t="shared" si="112"/>
        <v>8.6233499999999985</v>
      </c>
      <c r="AO20" s="177">
        <f t="shared" si="113"/>
        <v>3.7</v>
      </c>
      <c r="AP20" s="177">
        <f t="shared" si="114"/>
        <v>7.1970000000000001</v>
      </c>
      <c r="AQ20" s="33">
        <f t="shared" si="115"/>
        <v>5.1858500000000003</v>
      </c>
      <c r="AR20" s="33">
        <v>9</v>
      </c>
      <c r="AS20" s="180">
        <f t="shared" si="116"/>
        <v>-3.8141499999999997</v>
      </c>
      <c r="AT20" s="26">
        <f t="shared" si="117"/>
        <v>-42.379444444444438</v>
      </c>
      <c r="AU20" s="13">
        <v>0.5</v>
      </c>
      <c r="AV20" s="49">
        <v>3.13</v>
      </c>
      <c r="AW20" s="33">
        <f t="shared" si="118"/>
        <v>1.99525</v>
      </c>
      <c r="AX20" s="22">
        <v>0</v>
      </c>
      <c r="AY20" s="49">
        <v>0</v>
      </c>
      <c r="AZ20" s="33">
        <f t="shared" si="119"/>
        <v>0</v>
      </c>
      <c r="BA20" s="184">
        <f t="shared" si="81"/>
        <v>-0.5</v>
      </c>
      <c r="BB20" s="178">
        <f t="shared" si="120"/>
        <v>-100</v>
      </c>
      <c r="BC20" s="178">
        <f t="shared" si="82"/>
        <v>-3.13</v>
      </c>
      <c r="BD20" s="178">
        <f t="shared" si="83"/>
        <v>-100</v>
      </c>
      <c r="BE20" s="180">
        <f t="shared" si="84"/>
        <v>-1.99525</v>
      </c>
      <c r="BF20" s="26">
        <f t="shared" si="85"/>
        <v>-100</v>
      </c>
      <c r="BG20" s="186">
        <v>0</v>
      </c>
      <c r="BH20" s="47">
        <v>0</v>
      </c>
      <c r="BI20" s="183">
        <f t="shared" si="121"/>
        <v>0</v>
      </c>
      <c r="BJ20" s="13">
        <v>0.1</v>
      </c>
      <c r="BK20" s="49">
        <v>1.29</v>
      </c>
      <c r="BL20" s="33">
        <f t="shared" si="122"/>
        <v>0.79744999999999999</v>
      </c>
      <c r="BM20" s="33">
        <v>0.85</v>
      </c>
      <c r="BN20" s="180">
        <f t="shared" si="123"/>
        <v>-5.2549999999999986E-2</v>
      </c>
      <c r="BO20" s="26">
        <f t="shared" si="124"/>
        <v>-6.1823529411764717</v>
      </c>
      <c r="BP20" s="13">
        <v>0.1</v>
      </c>
      <c r="BQ20" s="49">
        <v>1.165</v>
      </c>
      <c r="BR20" s="33">
        <f t="shared" si="125"/>
        <v>0.72244999999999993</v>
      </c>
      <c r="BS20" s="22">
        <v>0</v>
      </c>
      <c r="BT20" s="49">
        <v>0</v>
      </c>
      <c r="BU20" s="33">
        <f t="shared" si="126"/>
        <v>0</v>
      </c>
      <c r="BV20" s="177">
        <f t="shared" si="86"/>
        <v>-0.1</v>
      </c>
      <c r="BW20" s="178">
        <v>100</v>
      </c>
      <c r="BX20" s="176">
        <f t="shared" si="87"/>
        <v>-1.165</v>
      </c>
      <c r="BY20" s="178">
        <v>100</v>
      </c>
      <c r="BZ20" s="180">
        <f t="shared" si="88"/>
        <v>-0.72244999999999993</v>
      </c>
      <c r="CA20" s="26">
        <v>100</v>
      </c>
      <c r="CB20" s="186">
        <v>0</v>
      </c>
      <c r="CC20" s="47">
        <v>0</v>
      </c>
      <c r="CD20" s="183">
        <f t="shared" si="127"/>
        <v>0</v>
      </c>
      <c r="CE20" s="13">
        <v>0</v>
      </c>
      <c r="CF20" s="49">
        <v>0</v>
      </c>
      <c r="CG20" s="33">
        <f t="shared" si="128"/>
        <v>0</v>
      </c>
      <c r="CH20" s="33">
        <v>0</v>
      </c>
      <c r="CI20" s="180">
        <f t="shared" si="129"/>
        <v>0</v>
      </c>
      <c r="CJ20" s="26">
        <v>100</v>
      </c>
      <c r="CK20" s="13">
        <v>0.1</v>
      </c>
      <c r="CL20" s="49">
        <v>2.5979999999999999</v>
      </c>
      <c r="CM20" s="33">
        <f t="shared" si="130"/>
        <v>1.5822499999999999</v>
      </c>
      <c r="CN20" s="22">
        <v>0</v>
      </c>
      <c r="CO20" s="49">
        <v>0</v>
      </c>
      <c r="CP20" s="33">
        <f t="shared" si="131"/>
        <v>0</v>
      </c>
      <c r="CQ20" s="177">
        <f t="shared" si="89"/>
        <v>-0.1</v>
      </c>
      <c r="CR20" s="178">
        <f t="shared" si="132"/>
        <v>-100</v>
      </c>
      <c r="CS20" s="176">
        <f t="shared" si="90"/>
        <v>-2.5979999999999999</v>
      </c>
      <c r="CT20" s="178">
        <f t="shared" si="91"/>
        <v>-100</v>
      </c>
      <c r="CU20" s="180">
        <f t="shared" si="92"/>
        <v>-1.5822499999999999</v>
      </c>
      <c r="CV20" s="26">
        <f t="shared" si="93"/>
        <v>-100</v>
      </c>
      <c r="CW20" s="13">
        <v>1</v>
      </c>
      <c r="CX20" s="49">
        <v>3.87</v>
      </c>
      <c r="CY20" s="33">
        <f t="shared" si="133"/>
        <v>2.5565000000000002</v>
      </c>
      <c r="CZ20" s="22">
        <v>0</v>
      </c>
      <c r="DA20" s="49">
        <v>0</v>
      </c>
      <c r="DB20" s="33">
        <f t="shared" si="134"/>
        <v>0</v>
      </c>
      <c r="DC20" s="177">
        <f t="shared" si="94"/>
        <v>-1</v>
      </c>
      <c r="DD20" s="178">
        <f t="shared" si="135"/>
        <v>-100</v>
      </c>
      <c r="DE20" s="176">
        <f t="shared" si="95"/>
        <v>-3.87</v>
      </c>
      <c r="DF20" s="178">
        <f t="shared" si="96"/>
        <v>-100</v>
      </c>
      <c r="DG20" s="180">
        <f t="shared" si="97"/>
        <v>-2.5565000000000002</v>
      </c>
      <c r="DH20" s="26">
        <f t="shared" si="98"/>
        <v>-100</v>
      </c>
      <c r="DI20" s="13">
        <v>0.1</v>
      </c>
      <c r="DJ20" s="49">
        <v>3.6320000000000001</v>
      </c>
      <c r="DK20" s="33">
        <f t="shared" si="136"/>
        <v>2.2026499999999998</v>
      </c>
      <c r="DL20" s="22">
        <v>0</v>
      </c>
      <c r="DM20" s="49">
        <v>0</v>
      </c>
      <c r="DN20" s="33">
        <f t="shared" si="137"/>
        <v>0</v>
      </c>
      <c r="DO20" s="177">
        <f t="shared" si="99"/>
        <v>-0.1</v>
      </c>
      <c r="DP20" s="178">
        <f t="shared" si="138"/>
        <v>-100</v>
      </c>
      <c r="DQ20" s="176">
        <f t="shared" si="100"/>
        <v>-3.6320000000000001</v>
      </c>
      <c r="DR20" s="178">
        <f t="shared" si="101"/>
        <v>-100</v>
      </c>
      <c r="DS20" s="180">
        <f t="shared" si="102"/>
        <v>-2.2026499999999998</v>
      </c>
      <c r="DT20" s="26">
        <f t="shared" si="103"/>
        <v>-100</v>
      </c>
      <c r="DU20" s="193">
        <f t="shared" si="139"/>
        <v>1.2000000000000002</v>
      </c>
      <c r="DV20" s="193">
        <f t="shared" si="140"/>
        <v>10.1</v>
      </c>
      <c r="DW20" s="183">
        <f t="shared" si="141"/>
        <v>6.3413999999999993</v>
      </c>
      <c r="DX20" s="177">
        <f t="shared" si="142"/>
        <v>0</v>
      </c>
      <c r="DY20" s="177">
        <f t="shared" si="143"/>
        <v>0</v>
      </c>
      <c r="DZ20" s="33">
        <f t="shared" si="144"/>
        <v>0</v>
      </c>
      <c r="EA20" s="33">
        <v>7.27</v>
      </c>
      <c r="EB20" s="180">
        <f t="shared" si="145"/>
        <v>-7.27</v>
      </c>
      <c r="EC20" s="26">
        <f t="shared" si="146"/>
        <v>-100</v>
      </c>
    </row>
    <row r="21" spans="1:133" ht="13.5" customHeight="1" thickBot="1" x14ac:dyDescent="0.25">
      <c r="A21" s="6" t="s">
        <v>24</v>
      </c>
      <c r="B21" s="188">
        <v>0.8</v>
      </c>
      <c r="C21" s="189">
        <v>5.2</v>
      </c>
      <c r="D21" s="33">
        <f t="shared" si="104"/>
        <v>3.3075999999999999</v>
      </c>
      <c r="E21" s="23">
        <v>1.47</v>
      </c>
      <c r="F21" s="189">
        <v>1.7070000000000001</v>
      </c>
      <c r="G21" s="33">
        <f>SUM(((E21*0.67)*0.35)+(F21*0.6))</f>
        <v>1.3689149999999999</v>
      </c>
      <c r="H21" s="181">
        <f t="shared" si="63"/>
        <v>0.66999999999999993</v>
      </c>
      <c r="I21" s="178">
        <f t="shared" si="64"/>
        <v>83.749999999999986</v>
      </c>
      <c r="J21" s="176">
        <f t="shared" si="65"/>
        <v>-3.4930000000000003</v>
      </c>
      <c r="K21" s="178">
        <f t="shared" si="66"/>
        <v>-67.17307692307692</v>
      </c>
      <c r="L21" s="180">
        <f t="shared" si="67"/>
        <v>-1.938685</v>
      </c>
      <c r="M21" s="26">
        <f t="shared" si="68"/>
        <v>-58.613042689563436</v>
      </c>
      <c r="N21" s="188">
        <v>0.12</v>
      </c>
      <c r="O21" s="189">
        <v>1.5</v>
      </c>
      <c r="P21" s="33">
        <f t="shared" si="106"/>
        <v>0.92813999999999997</v>
      </c>
      <c r="Q21" s="23">
        <v>0</v>
      </c>
      <c r="R21" s="189">
        <v>2.0819999999999999</v>
      </c>
      <c r="S21" s="33">
        <f>SUM(((Q21*0.67)*0.35)+(R21*0.6))</f>
        <v>1.2491999999999999</v>
      </c>
      <c r="T21" s="177">
        <f t="shared" si="69"/>
        <v>-0.12</v>
      </c>
      <c r="U21" s="178">
        <f t="shared" si="70"/>
        <v>-100</v>
      </c>
      <c r="V21" s="179">
        <f t="shared" si="71"/>
        <v>0.58199999999999985</v>
      </c>
      <c r="W21" s="178">
        <f t="shared" si="72"/>
        <v>38.79999999999999</v>
      </c>
      <c r="X21" s="180">
        <f t="shared" si="73"/>
        <v>0.3210599999999999</v>
      </c>
      <c r="Y21" s="26">
        <f t="shared" si="74"/>
        <v>34.591764173508288</v>
      </c>
      <c r="Z21" s="188">
        <v>0.8</v>
      </c>
      <c r="AA21" s="189">
        <v>3.5</v>
      </c>
      <c r="AB21" s="33">
        <f t="shared" si="108"/>
        <v>2.2876000000000003</v>
      </c>
      <c r="AC21" s="23">
        <v>1.2</v>
      </c>
      <c r="AD21" s="189">
        <v>1.625</v>
      </c>
      <c r="AE21" s="33">
        <f>SUM(((AC21*0.67)*0.35)+(AD21*0.6))</f>
        <v>1.2564</v>
      </c>
      <c r="AF21" s="181">
        <f t="shared" si="75"/>
        <v>0.39999999999999991</v>
      </c>
      <c r="AG21" s="178">
        <f t="shared" si="76"/>
        <v>49.999999999999979</v>
      </c>
      <c r="AH21" s="176">
        <f t="shared" si="77"/>
        <v>-1.875</v>
      </c>
      <c r="AI21" s="178">
        <f t="shared" si="78"/>
        <v>-53.571428571428569</v>
      </c>
      <c r="AJ21" s="180">
        <f t="shared" si="79"/>
        <v>-1.0312000000000003</v>
      </c>
      <c r="AK21" s="26">
        <f t="shared" si="80"/>
        <v>-45.077810806084983</v>
      </c>
      <c r="AL21" s="193">
        <f>SUM(B21+N21+Z21)</f>
        <v>1.7200000000000002</v>
      </c>
      <c r="AM21" s="193">
        <f>SUM(C21+O21+AA21)</f>
        <v>10.199999999999999</v>
      </c>
      <c r="AN21" s="183">
        <f t="shared" si="112"/>
        <v>6.5233399999999993</v>
      </c>
      <c r="AO21" s="177">
        <f t="shared" si="113"/>
        <v>2.67</v>
      </c>
      <c r="AP21" s="177">
        <f t="shared" si="114"/>
        <v>5.4139999999999997</v>
      </c>
      <c r="AQ21" s="33">
        <f t="shared" si="115"/>
        <v>3.8745149999999997</v>
      </c>
      <c r="AR21" s="33">
        <v>15.82</v>
      </c>
      <c r="AS21" s="180">
        <f t="shared" si="116"/>
        <v>-11.945485000000001</v>
      </c>
      <c r="AT21" s="26">
        <f t="shared" si="117"/>
        <v>-75.508754740834377</v>
      </c>
      <c r="AU21" s="188">
        <v>1.5</v>
      </c>
      <c r="AV21" s="189">
        <v>3</v>
      </c>
      <c r="AW21" s="33">
        <f t="shared" si="118"/>
        <v>2.1517499999999998</v>
      </c>
      <c r="AX21" s="23">
        <v>0</v>
      </c>
      <c r="AY21" s="189">
        <v>0</v>
      </c>
      <c r="AZ21" s="33">
        <f t="shared" si="119"/>
        <v>0</v>
      </c>
      <c r="BA21" s="184">
        <f t="shared" si="81"/>
        <v>-1.5</v>
      </c>
      <c r="BB21" s="178">
        <f t="shared" si="120"/>
        <v>-100</v>
      </c>
      <c r="BC21" s="178">
        <f t="shared" si="82"/>
        <v>-3</v>
      </c>
      <c r="BD21" s="178">
        <f t="shared" si="83"/>
        <v>-100</v>
      </c>
      <c r="BE21" s="180">
        <f t="shared" si="84"/>
        <v>-2.1517499999999998</v>
      </c>
      <c r="BF21" s="26">
        <f t="shared" si="85"/>
        <v>-100</v>
      </c>
      <c r="BG21" s="190">
        <v>0</v>
      </c>
      <c r="BH21" s="191">
        <v>0</v>
      </c>
      <c r="BI21" s="183">
        <f t="shared" si="121"/>
        <v>0</v>
      </c>
      <c r="BJ21" s="188">
        <v>1.2</v>
      </c>
      <c r="BK21" s="189">
        <v>0.5</v>
      </c>
      <c r="BL21" s="33">
        <f t="shared" si="122"/>
        <v>0.58139999999999992</v>
      </c>
      <c r="BM21" s="33">
        <v>1.52</v>
      </c>
      <c r="BN21" s="180">
        <f t="shared" si="123"/>
        <v>-0.9386000000000001</v>
      </c>
      <c r="BO21" s="26">
        <f t="shared" si="124"/>
        <v>-61.750000000000007</v>
      </c>
      <c r="BP21" s="188">
        <v>1.2</v>
      </c>
      <c r="BQ21" s="189">
        <v>0.4</v>
      </c>
      <c r="BR21" s="33">
        <f t="shared" si="125"/>
        <v>0.52139999999999997</v>
      </c>
      <c r="BS21" s="23">
        <v>0</v>
      </c>
      <c r="BT21" s="189">
        <v>0</v>
      </c>
      <c r="BU21" s="33">
        <f t="shared" si="126"/>
        <v>0</v>
      </c>
      <c r="BV21" s="177">
        <f t="shared" si="86"/>
        <v>-1.2</v>
      </c>
      <c r="BW21" s="178">
        <v>100</v>
      </c>
      <c r="BX21" s="176">
        <f t="shared" si="87"/>
        <v>-0.4</v>
      </c>
      <c r="BY21" s="178">
        <v>100</v>
      </c>
      <c r="BZ21" s="180">
        <f t="shared" si="88"/>
        <v>-0.52139999999999997</v>
      </c>
      <c r="CA21" s="26">
        <v>100</v>
      </c>
      <c r="CB21" s="190">
        <v>0</v>
      </c>
      <c r="CC21" s="191">
        <v>0</v>
      </c>
      <c r="CD21" s="183">
        <f t="shared" si="127"/>
        <v>0</v>
      </c>
      <c r="CE21" s="188">
        <v>0</v>
      </c>
      <c r="CF21" s="189">
        <v>0</v>
      </c>
      <c r="CG21" s="33">
        <f t="shared" si="128"/>
        <v>0</v>
      </c>
      <c r="CH21" s="33">
        <v>0</v>
      </c>
      <c r="CI21" s="180">
        <f t="shared" si="129"/>
        <v>0</v>
      </c>
      <c r="CJ21" s="26">
        <v>100</v>
      </c>
      <c r="CK21" s="188">
        <v>1.8</v>
      </c>
      <c r="CL21" s="189">
        <v>1.5</v>
      </c>
      <c r="CM21" s="33">
        <f t="shared" si="130"/>
        <v>1.3220999999999998</v>
      </c>
      <c r="CN21" s="23">
        <v>0</v>
      </c>
      <c r="CO21" s="189">
        <v>0</v>
      </c>
      <c r="CP21" s="33">
        <f t="shared" si="131"/>
        <v>0</v>
      </c>
      <c r="CQ21" s="177">
        <f t="shared" si="89"/>
        <v>-1.8</v>
      </c>
      <c r="CR21" s="178">
        <f t="shared" si="132"/>
        <v>-100</v>
      </c>
      <c r="CS21" s="176">
        <f t="shared" si="90"/>
        <v>-1.5</v>
      </c>
      <c r="CT21" s="178">
        <f t="shared" si="91"/>
        <v>-100</v>
      </c>
      <c r="CU21" s="180">
        <f t="shared" si="92"/>
        <v>-1.3220999999999998</v>
      </c>
      <c r="CV21" s="26">
        <f t="shared" si="93"/>
        <v>-100</v>
      </c>
      <c r="CW21" s="188">
        <v>1.2</v>
      </c>
      <c r="CX21" s="189">
        <v>3.5</v>
      </c>
      <c r="CY21" s="33">
        <f t="shared" si="133"/>
        <v>2.3814000000000002</v>
      </c>
      <c r="CZ21" s="23">
        <v>0</v>
      </c>
      <c r="DA21" s="189">
        <v>0</v>
      </c>
      <c r="DB21" s="33">
        <f t="shared" si="134"/>
        <v>0</v>
      </c>
      <c r="DC21" s="177">
        <f t="shared" si="94"/>
        <v>-1.2</v>
      </c>
      <c r="DD21" s="178">
        <f t="shared" si="135"/>
        <v>-100</v>
      </c>
      <c r="DE21" s="176">
        <f t="shared" si="95"/>
        <v>-3.5</v>
      </c>
      <c r="DF21" s="178">
        <f t="shared" si="96"/>
        <v>-100</v>
      </c>
      <c r="DG21" s="180">
        <f t="shared" si="97"/>
        <v>-2.3814000000000002</v>
      </c>
      <c r="DH21" s="26">
        <f t="shared" si="98"/>
        <v>-100</v>
      </c>
      <c r="DI21" s="188">
        <v>1.5</v>
      </c>
      <c r="DJ21" s="189">
        <v>2.085</v>
      </c>
      <c r="DK21" s="33">
        <f t="shared" si="136"/>
        <v>1.6027499999999999</v>
      </c>
      <c r="DL21" s="23">
        <v>0</v>
      </c>
      <c r="DM21" s="189">
        <v>0</v>
      </c>
      <c r="DN21" s="33">
        <f t="shared" si="137"/>
        <v>0</v>
      </c>
      <c r="DO21" s="177">
        <f t="shared" si="99"/>
        <v>-1.5</v>
      </c>
      <c r="DP21" s="178">
        <f t="shared" si="138"/>
        <v>-100</v>
      </c>
      <c r="DQ21" s="176">
        <f t="shared" si="100"/>
        <v>-2.085</v>
      </c>
      <c r="DR21" s="178">
        <f t="shared" si="101"/>
        <v>-100</v>
      </c>
      <c r="DS21" s="180">
        <f t="shared" si="102"/>
        <v>-1.6027499999999999</v>
      </c>
      <c r="DT21" s="26">
        <f t="shared" si="103"/>
        <v>-100</v>
      </c>
      <c r="DU21" s="193">
        <f t="shared" si="139"/>
        <v>4.5</v>
      </c>
      <c r="DV21" s="193">
        <f t="shared" si="140"/>
        <v>7.085</v>
      </c>
      <c r="DW21" s="183">
        <f t="shared" si="141"/>
        <v>5.3062499999999995</v>
      </c>
      <c r="DX21" s="177">
        <f t="shared" si="142"/>
        <v>0</v>
      </c>
      <c r="DY21" s="177">
        <f t="shared" si="143"/>
        <v>0</v>
      </c>
      <c r="DZ21" s="33">
        <f>SUM(((DX21*0.67)*0.35)+(DY21*0.6))</f>
        <v>0</v>
      </c>
      <c r="EA21" s="33">
        <v>12.78</v>
      </c>
      <c r="EB21" s="180">
        <f t="shared" si="145"/>
        <v>-12.78</v>
      </c>
      <c r="EC21" s="26">
        <f t="shared" si="146"/>
        <v>-100</v>
      </c>
    </row>
    <row r="22" spans="1:133" ht="13.5" customHeight="1" x14ac:dyDescent="0.2">
      <c r="A22" s="235" t="s">
        <v>26</v>
      </c>
      <c r="B22" s="230">
        <f t="shared" ref="B22:G22" si="147">SUM(B14:B21)</f>
        <v>7.617</v>
      </c>
      <c r="C22" s="228">
        <f t="shared" si="147"/>
        <v>37.715000000000003</v>
      </c>
      <c r="D22" s="226">
        <f t="shared" si="147"/>
        <v>24.415186499999997</v>
      </c>
      <c r="E22" s="232">
        <f t="shared" si="147"/>
        <v>5.1499999999999995</v>
      </c>
      <c r="F22" s="228">
        <f t="shared" si="147"/>
        <v>23.163000000000004</v>
      </c>
      <c r="G22" s="226">
        <f t="shared" si="147"/>
        <v>15.105475</v>
      </c>
      <c r="H22" s="230">
        <f t="shared" ref="H22:L22" si="148">SUM(H14:H21)</f>
        <v>-2.4670000000000001</v>
      </c>
      <c r="I22" s="224">
        <f t="shared" si="148"/>
        <v>-89.00056883691984</v>
      </c>
      <c r="J22" s="228">
        <f t="shared" si="148"/>
        <v>-14.552</v>
      </c>
      <c r="K22" s="224">
        <f t="shared" si="148"/>
        <v>-276.4409618738506</v>
      </c>
      <c r="L22" s="224">
        <f t="shared" si="148"/>
        <v>-9.3097114999999988</v>
      </c>
      <c r="M22" s="226">
        <f t="shared" si="68"/>
        <v>-38.13082279752399</v>
      </c>
      <c r="N22" s="230">
        <f t="shared" ref="N22:X22" si="149">SUM(N14:N21)</f>
        <v>9.1069999999999993</v>
      </c>
      <c r="O22" s="228">
        <f t="shared" si="149"/>
        <v>26.89</v>
      </c>
      <c r="P22" s="226">
        <f t="shared" si="149"/>
        <v>18.269591499999997</v>
      </c>
      <c r="Q22" s="232">
        <f t="shared" si="149"/>
        <v>4.66</v>
      </c>
      <c r="R22" s="228">
        <f t="shared" si="149"/>
        <v>22.378000000000004</v>
      </c>
      <c r="S22" s="226">
        <f t="shared" si="149"/>
        <v>14.51957</v>
      </c>
      <c r="T22" s="230">
        <f t="shared" si="149"/>
        <v>-4.4470000000000001</v>
      </c>
      <c r="U22" s="224">
        <f t="shared" si="149"/>
        <v>-109.29930598107852</v>
      </c>
      <c r="V22" s="228">
        <f t="shared" si="149"/>
        <v>-4.5119999999999996</v>
      </c>
      <c r="W22" s="224">
        <f t="shared" si="149"/>
        <v>-55.831558219618621</v>
      </c>
      <c r="X22" s="224">
        <f t="shared" si="149"/>
        <v>-3.7500214999999999</v>
      </c>
      <c r="Y22" s="226">
        <f t="shared" si="74"/>
        <v>-20.526028181856159</v>
      </c>
      <c r="Z22" s="230">
        <f t="shared" ref="Z22:AJ22" si="150">SUM(Z14:Z21)</f>
        <v>8.463000000000001</v>
      </c>
      <c r="AA22" s="228">
        <f t="shared" si="150"/>
        <v>31.908999999999999</v>
      </c>
      <c r="AB22" s="226">
        <f t="shared" si="150"/>
        <v>21.129973499999998</v>
      </c>
      <c r="AC22" s="232">
        <f t="shared" si="150"/>
        <v>17.54</v>
      </c>
      <c r="AD22" s="228">
        <f t="shared" si="150"/>
        <v>18.041</v>
      </c>
      <c r="AE22" s="226">
        <f t="shared" si="150"/>
        <v>14.937729999999998</v>
      </c>
      <c r="AF22" s="230">
        <f t="shared" si="150"/>
        <v>9.077</v>
      </c>
      <c r="AG22" s="224">
        <f t="shared" si="150"/>
        <v>3940.1456848772759</v>
      </c>
      <c r="AH22" s="228">
        <f t="shared" si="150"/>
        <v>-13.868</v>
      </c>
      <c r="AI22" s="224">
        <f t="shared" si="150"/>
        <v>-321.66250636778403</v>
      </c>
      <c r="AJ22" s="224">
        <f t="shared" si="150"/>
        <v>-6.1922435000000009</v>
      </c>
      <c r="AK22" s="226">
        <f t="shared" si="80"/>
        <v>-29.305495816168438</v>
      </c>
      <c r="AL22" s="230">
        <f t="shared" ref="AL22:AS22" si="151">SUM(AL14:AL21)</f>
        <v>25.186999999999998</v>
      </c>
      <c r="AM22" s="228">
        <f t="shared" si="151"/>
        <v>96.51400000000001</v>
      </c>
      <c r="AN22" s="226">
        <f t="shared" si="151"/>
        <v>63.814751499999993</v>
      </c>
      <c r="AO22" s="230">
        <f t="shared" si="151"/>
        <v>27.35</v>
      </c>
      <c r="AP22" s="228">
        <f t="shared" si="151"/>
        <v>63.582000000000001</v>
      </c>
      <c r="AQ22" s="226">
        <f t="shared" si="151"/>
        <v>44.562775000000002</v>
      </c>
      <c r="AR22" s="226">
        <f t="shared" si="151"/>
        <v>75.59</v>
      </c>
      <c r="AS22" s="224">
        <f t="shared" si="151"/>
        <v>-31.027225000000005</v>
      </c>
      <c r="AT22" s="226">
        <f>(AQ22/AR22-1)*100</f>
        <v>-41.046732372006879</v>
      </c>
      <c r="AU22" s="230">
        <f t="shared" ref="AU22:AZ22" si="152">SUM(AU14:AU21)</f>
        <v>6.63</v>
      </c>
      <c r="AV22" s="228">
        <f t="shared" si="152"/>
        <v>21.82</v>
      </c>
      <c r="AW22" s="226">
        <f t="shared" si="152"/>
        <v>14.646735</v>
      </c>
      <c r="AX22" s="232">
        <f t="shared" si="152"/>
        <v>0</v>
      </c>
      <c r="AY22" s="228">
        <f t="shared" si="152"/>
        <v>0</v>
      </c>
      <c r="AZ22" s="226">
        <f t="shared" si="152"/>
        <v>0</v>
      </c>
      <c r="BA22" s="230">
        <f t="shared" ref="BA22:BE22" si="153">SUM(BA14:BA21)</f>
        <v>-6.63</v>
      </c>
      <c r="BB22" s="224">
        <f>(AX22/AU22-1)*100</f>
        <v>-100</v>
      </c>
      <c r="BC22" s="228">
        <f t="shared" si="153"/>
        <v>-21.82</v>
      </c>
      <c r="BD22" s="224">
        <f>(AY22/AV22-1)*100</f>
        <v>-100</v>
      </c>
      <c r="BE22" s="224">
        <f t="shared" si="153"/>
        <v>-14.646735</v>
      </c>
      <c r="BF22" s="226">
        <f t="shared" si="85"/>
        <v>-100</v>
      </c>
      <c r="BG22" s="230">
        <f t="shared" ref="BG22:BN22" si="154">SUM(BG14:BG21)</f>
        <v>0</v>
      </c>
      <c r="BH22" s="228">
        <f t="shared" si="154"/>
        <v>0</v>
      </c>
      <c r="BI22" s="226">
        <f t="shared" si="154"/>
        <v>0</v>
      </c>
      <c r="BJ22" s="230">
        <f t="shared" si="154"/>
        <v>2.6</v>
      </c>
      <c r="BK22" s="228">
        <f t="shared" si="154"/>
        <v>5.34</v>
      </c>
      <c r="BL22" s="226">
        <f t="shared" si="154"/>
        <v>3.8136999999999999</v>
      </c>
      <c r="BM22" s="226">
        <f t="shared" si="154"/>
        <v>7.1999999999999993</v>
      </c>
      <c r="BN22" s="224">
        <f t="shared" si="154"/>
        <v>-3.3863000000000003</v>
      </c>
      <c r="BO22" s="226">
        <f>(BL22/BM22-1)*100</f>
        <v>-47.031944444444441</v>
      </c>
      <c r="BP22" s="230">
        <f>SUM(BP14:BP21)</f>
        <v>3.9000000000000004</v>
      </c>
      <c r="BQ22" s="228">
        <f>SUM(BQ14:BQ21)</f>
        <v>4.2200000000000006</v>
      </c>
      <c r="BR22" s="226">
        <f t="shared" ref="BR22:BU22" si="155">SUM(BR15:BR21)</f>
        <v>3.1230999999999995</v>
      </c>
      <c r="BS22" s="232">
        <f>SUM(BS14:BS21)</f>
        <v>0</v>
      </c>
      <c r="BT22" s="228">
        <f>SUM(BT14:BT21)</f>
        <v>0</v>
      </c>
      <c r="BU22" s="226">
        <f t="shared" si="155"/>
        <v>0</v>
      </c>
      <c r="BV22" s="230">
        <f t="shared" ref="BV22:BZ22" si="156">SUM(BV14:BV21)</f>
        <v>-3.9000000000000004</v>
      </c>
      <c r="BW22" s="224">
        <v>100</v>
      </c>
      <c r="BX22" s="228">
        <f t="shared" si="156"/>
        <v>-4.2200000000000006</v>
      </c>
      <c r="BY22" s="224">
        <v>100</v>
      </c>
      <c r="BZ22" s="224">
        <f t="shared" si="156"/>
        <v>-3.4465499999999998</v>
      </c>
      <c r="CA22" s="226">
        <v>100</v>
      </c>
      <c r="CB22" s="230">
        <f t="shared" ref="CB22:CI22" si="157">SUM(CB14:CB21)</f>
        <v>0</v>
      </c>
      <c r="CC22" s="228">
        <f t="shared" si="157"/>
        <v>0</v>
      </c>
      <c r="CD22" s="226">
        <f t="shared" si="157"/>
        <v>0</v>
      </c>
      <c r="CE22" s="230">
        <f t="shared" si="157"/>
        <v>0</v>
      </c>
      <c r="CF22" s="228">
        <f t="shared" si="157"/>
        <v>0</v>
      </c>
      <c r="CG22" s="226">
        <f t="shared" si="157"/>
        <v>0</v>
      </c>
      <c r="CH22" s="226">
        <f t="shared" si="157"/>
        <v>0</v>
      </c>
      <c r="CI22" s="224">
        <f t="shared" si="157"/>
        <v>0</v>
      </c>
      <c r="CJ22" s="226">
        <v>100</v>
      </c>
      <c r="CK22" s="230">
        <f t="shared" ref="CK22:CU22" si="158">SUM(CK14:CK21)</f>
        <v>6.4999999999999991</v>
      </c>
      <c r="CL22" s="228">
        <f t="shared" si="158"/>
        <v>15.341999999999999</v>
      </c>
      <c r="CM22" s="226">
        <f t="shared" si="158"/>
        <v>10.72945</v>
      </c>
      <c r="CN22" s="232">
        <f t="shared" si="158"/>
        <v>0</v>
      </c>
      <c r="CO22" s="228">
        <f t="shared" si="158"/>
        <v>0</v>
      </c>
      <c r="CP22" s="226">
        <f t="shared" si="158"/>
        <v>0</v>
      </c>
      <c r="CQ22" s="230">
        <f t="shared" si="158"/>
        <v>-6.4999999999999991</v>
      </c>
      <c r="CR22" s="224">
        <f t="shared" si="158"/>
        <v>-600</v>
      </c>
      <c r="CS22" s="228">
        <f t="shared" si="158"/>
        <v>-15.341999999999999</v>
      </c>
      <c r="CT22" s="224">
        <f t="shared" si="158"/>
        <v>-800</v>
      </c>
      <c r="CU22" s="224">
        <f t="shared" si="158"/>
        <v>-10.72945</v>
      </c>
      <c r="CV22" s="226">
        <f t="shared" si="93"/>
        <v>-100</v>
      </c>
      <c r="CW22" s="230">
        <f t="shared" ref="CW22:DG22" si="159">SUM(CW14:CW21)</f>
        <v>8.5</v>
      </c>
      <c r="CX22" s="228">
        <f t="shared" si="159"/>
        <v>28.446999999999999</v>
      </c>
      <c r="CY22" s="226">
        <f t="shared" si="159"/>
        <v>19.061449999999997</v>
      </c>
      <c r="CZ22" s="232">
        <f t="shared" si="159"/>
        <v>0</v>
      </c>
      <c r="DA22" s="228">
        <f t="shared" si="159"/>
        <v>0</v>
      </c>
      <c r="DB22" s="226">
        <f t="shared" si="159"/>
        <v>0</v>
      </c>
      <c r="DC22" s="230">
        <f t="shared" si="159"/>
        <v>-8.5</v>
      </c>
      <c r="DD22" s="224">
        <f t="shared" si="159"/>
        <v>-600</v>
      </c>
      <c r="DE22" s="228">
        <f t="shared" si="159"/>
        <v>-28.446999999999999</v>
      </c>
      <c r="DF22" s="224">
        <f t="shared" si="159"/>
        <v>-800</v>
      </c>
      <c r="DG22" s="224">
        <f t="shared" si="159"/>
        <v>-19.061449999999997</v>
      </c>
      <c r="DH22" s="226">
        <f t="shared" si="98"/>
        <v>-100</v>
      </c>
      <c r="DI22" s="230">
        <f t="shared" ref="DI22:DS22" si="160">SUM(DI14:DI21)</f>
        <v>5.6</v>
      </c>
      <c r="DJ22" s="228">
        <f t="shared" si="160"/>
        <v>22.443000000000001</v>
      </c>
      <c r="DK22" s="226">
        <f t="shared" si="160"/>
        <v>14.779000000000002</v>
      </c>
      <c r="DL22" s="232">
        <f t="shared" si="160"/>
        <v>0</v>
      </c>
      <c r="DM22" s="228">
        <f t="shared" si="160"/>
        <v>0</v>
      </c>
      <c r="DN22" s="226">
        <f t="shared" si="160"/>
        <v>0</v>
      </c>
      <c r="DO22" s="230">
        <f t="shared" si="160"/>
        <v>-5.6</v>
      </c>
      <c r="DP22" s="224">
        <f t="shared" si="160"/>
        <v>-600</v>
      </c>
      <c r="DQ22" s="228">
        <f t="shared" si="160"/>
        <v>-22.443000000000001</v>
      </c>
      <c r="DR22" s="224">
        <f t="shared" si="160"/>
        <v>-800</v>
      </c>
      <c r="DS22" s="224">
        <f t="shared" si="160"/>
        <v>-14.779000000000002</v>
      </c>
      <c r="DT22" s="226">
        <f t="shared" si="103"/>
        <v>-100</v>
      </c>
      <c r="DU22" s="230">
        <f t="shared" ref="DU22:EB22" si="161">SUM(DU14:DU21)</f>
        <v>20.6</v>
      </c>
      <c r="DV22" s="228">
        <f t="shared" si="161"/>
        <v>66.231999999999999</v>
      </c>
      <c r="DW22" s="226">
        <f t="shared" si="161"/>
        <v>44.569900000000004</v>
      </c>
      <c r="DX22" s="230">
        <f t="shared" si="161"/>
        <v>0</v>
      </c>
      <c r="DY22" s="228">
        <f t="shared" si="161"/>
        <v>0</v>
      </c>
      <c r="DZ22" s="226">
        <f t="shared" si="161"/>
        <v>0</v>
      </c>
      <c r="EA22" s="226">
        <f t="shared" si="161"/>
        <v>61.06</v>
      </c>
      <c r="EB22" s="224">
        <f t="shared" si="161"/>
        <v>-61.06</v>
      </c>
      <c r="EC22" s="226" t="e">
        <f t="shared" ref="EC22" si="162">(EA22/DZ22-1)*100</f>
        <v>#DIV/0!</v>
      </c>
    </row>
    <row r="23" spans="1:133" ht="13.5" customHeight="1" thickBot="1" x14ac:dyDescent="0.25">
      <c r="A23" s="236"/>
      <c r="B23" s="231"/>
      <c r="C23" s="229"/>
      <c r="D23" s="227"/>
      <c r="E23" s="233"/>
      <c r="F23" s="229"/>
      <c r="G23" s="227"/>
      <c r="H23" s="231"/>
      <c r="I23" s="225"/>
      <c r="J23" s="229"/>
      <c r="K23" s="225"/>
      <c r="L23" s="225"/>
      <c r="M23" s="227"/>
      <c r="N23" s="231"/>
      <c r="O23" s="229"/>
      <c r="P23" s="227"/>
      <c r="Q23" s="233"/>
      <c r="R23" s="229"/>
      <c r="S23" s="227"/>
      <c r="T23" s="231"/>
      <c r="U23" s="225"/>
      <c r="V23" s="229"/>
      <c r="W23" s="225"/>
      <c r="X23" s="225"/>
      <c r="Y23" s="227"/>
      <c r="Z23" s="231"/>
      <c r="AA23" s="229"/>
      <c r="AB23" s="227"/>
      <c r="AC23" s="233"/>
      <c r="AD23" s="229"/>
      <c r="AE23" s="227"/>
      <c r="AF23" s="231"/>
      <c r="AG23" s="225"/>
      <c r="AH23" s="229"/>
      <c r="AI23" s="225"/>
      <c r="AJ23" s="225"/>
      <c r="AK23" s="227"/>
      <c r="AL23" s="231"/>
      <c r="AM23" s="229"/>
      <c r="AN23" s="227"/>
      <c r="AO23" s="231"/>
      <c r="AP23" s="229"/>
      <c r="AQ23" s="227"/>
      <c r="AR23" s="227"/>
      <c r="AS23" s="225"/>
      <c r="AT23" s="227"/>
      <c r="AU23" s="231"/>
      <c r="AV23" s="229"/>
      <c r="AW23" s="227"/>
      <c r="AX23" s="233"/>
      <c r="AY23" s="229"/>
      <c r="AZ23" s="227"/>
      <c r="BA23" s="231"/>
      <c r="BB23" s="225"/>
      <c r="BC23" s="229"/>
      <c r="BD23" s="225"/>
      <c r="BE23" s="225"/>
      <c r="BF23" s="227"/>
      <c r="BG23" s="231"/>
      <c r="BH23" s="229"/>
      <c r="BI23" s="227"/>
      <c r="BJ23" s="231"/>
      <c r="BK23" s="229"/>
      <c r="BL23" s="227"/>
      <c r="BM23" s="227"/>
      <c r="BN23" s="225"/>
      <c r="BO23" s="227"/>
      <c r="BP23" s="231"/>
      <c r="BQ23" s="229"/>
      <c r="BR23" s="227"/>
      <c r="BS23" s="233"/>
      <c r="BT23" s="229"/>
      <c r="BU23" s="227"/>
      <c r="BV23" s="231"/>
      <c r="BW23" s="225"/>
      <c r="BX23" s="229"/>
      <c r="BY23" s="225"/>
      <c r="BZ23" s="225"/>
      <c r="CA23" s="227"/>
      <c r="CB23" s="231"/>
      <c r="CC23" s="229"/>
      <c r="CD23" s="227"/>
      <c r="CE23" s="231"/>
      <c r="CF23" s="229"/>
      <c r="CG23" s="227"/>
      <c r="CH23" s="227"/>
      <c r="CI23" s="225"/>
      <c r="CJ23" s="227"/>
      <c r="CK23" s="231"/>
      <c r="CL23" s="229"/>
      <c r="CM23" s="227"/>
      <c r="CN23" s="233"/>
      <c r="CO23" s="229"/>
      <c r="CP23" s="227"/>
      <c r="CQ23" s="231"/>
      <c r="CR23" s="225"/>
      <c r="CS23" s="229"/>
      <c r="CT23" s="225"/>
      <c r="CU23" s="225"/>
      <c r="CV23" s="227"/>
      <c r="CW23" s="231"/>
      <c r="CX23" s="229"/>
      <c r="CY23" s="227"/>
      <c r="CZ23" s="233"/>
      <c r="DA23" s="229"/>
      <c r="DB23" s="227"/>
      <c r="DC23" s="231"/>
      <c r="DD23" s="225"/>
      <c r="DE23" s="229"/>
      <c r="DF23" s="225"/>
      <c r="DG23" s="225"/>
      <c r="DH23" s="227"/>
      <c r="DI23" s="231"/>
      <c r="DJ23" s="229"/>
      <c r="DK23" s="227"/>
      <c r="DL23" s="233"/>
      <c r="DM23" s="229"/>
      <c r="DN23" s="227"/>
      <c r="DO23" s="231"/>
      <c r="DP23" s="225"/>
      <c r="DQ23" s="229"/>
      <c r="DR23" s="225"/>
      <c r="DS23" s="225"/>
      <c r="DT23" s="227"/>
      <c r="DU23" s="231"/>
      <c r="DV23" s="229"/>
      <c r="DW23" s="227"/>
      <c r="DX23" s="231"/>
      <c r="DY23" s="229"/>
      <c r="DZ23" s="227"/>
      <c r="EA23" s="227"/>
      <c r="EB23" s="225"/>
      <c r="EC23" s="227"/>
    </row>
    <row r="24" spans="1:133" ht="13.5" customHeight="1" thickBot="1" x14ac:dyDescent="0.25">
      <c r="A24" s="4" t="s">
        <v>28</v>
      </c>
      <c r="B24" s="195">
        <f>SUM(B12+B22)</f>
        <v>15.216999999999999</v>
      </c>
      <c r="C24" s="196">
        <f t="shared" ref="C24:L24" si="163">SUM(C12+C22)</f>
        <v>61.501000000000005</v>
      </c>
      <c r="D24" s="197">
        <f t="shared" si="163"/>
        <v>40.4689865</v>
      </c>
      <c r="E24" s="198">
        <f t="shared" si="163"/>
        <v>10.226900000000001</v>
      </c>
      <c r="F24" s="196">
        <f t="shared" si="163"/>
        <v>42.968000000000004</v>
      </c>
      <c r="G24" s="197">
        <f t="shared" si="163"/>
        <v>28.17900805</v>
      </c>
      <c r="H24" s="195">
        <f t="shared" si="163"/>
        <v>-4.9901</v>
      </c>
      <c r="I24" s="199">
        <f t="shared" si="163"/>
        <v>271.03763629128525</v>
      </c>
      <c r="J24" s="196">
        <f t="shared" si="163"/>
        <v>-18.532999999999998</v>
      </c>
      <c r="K24" s="199">
        <f t="shared" si="163"/>
        <v>-321.1079924498207</v>
      </c>
      <c r="L24" s="199">
        <f t="shared" si="163"/>
        <v>-12.28997845</v>
      </c>
      <c r="M24" s="197">
        <f>(G24/D24-1)*100</f>
        <v>-30.368881241935718</v>
      </c>
      <c r="N24" s="195">
        <f>SUM(N12+N22)</f>
        <v>14.706999999999999</v>
      </c>
      <c r="O24" s="196">
        <f t="shared" ref="O24:X24" si="164">SUM(O12+O22)</f>
        <v>43.123000000000005</v>
      </c>
      <c r="P24" s="197">
        <f t="shared" si="164"/>
        <v>29.322591499999994</v>
      </c>
      <c r="Q24" s="198">
        <f t="shared" si="164"/>
        <v>10.37</v>
      </c>
      <c r="R24" s="196">
        <f t="shared" si="164"/>
        <v>43.915000000000006</v>
      </c>
      <c r="S24" s="197">
        <f t="shared" si="164"/>
        <v>28.780764999999999</v>
      </c>
      <c r="T24" s="195">
        <f t="shared" si="164"/>
        <v>-4.3370000000000006</v>
      </c>
      <c r="U24" s="199">
        <f t="shared" si="164"/>
        <v>287.06433038255778</v>
      </c>
      <c r="V24" s="196">
        <f t="shared" si="164"/>
        <v>0.7920000000000007</v>
      </c>
      <c r="W24" s="199">
        <f t="shared" si="164"/>
        <v>135.17609459484376</v>
      </c>
      <c r="X24" s="199">
        <f t="shared" si="164"/>
        <v>-0.54182650000000043</v>
      </c>
      <c r="Y24" s="197">
        <f>(S24/P24-1)*100</f>
        <v>-1.8478124622784309</v>
      </c>
      <c r="Z24" s="195">
        <f>SUM(Z12+Z22)</f>
        <v>13.363</v>
      </c>
      <c r="AA24" s="196">
        <f t="shared" ref="AA24:AJ24" si="165">SUM(AA12+AA22)</f>
        <v>47.539000000000001</v>
      </c>
      <c r="AB24" s="197">
        <f t="shared" si="165"/>
        <v>31.657023499999998</v>
      </c>
      <c r="AC24" s="198">
        <f t="shared" si="165"/>
        <v>20.9849</v>
      </c>
      <c r="AD24" s="196">
        <f t="shared" si="165"/>
        <v>36.198999999999998</v>
      </c>
      <c r="AE24" s="197">
        <f t="shared" si="165"/>
        <v>26.640359049999997</v>
      </c>
      <c r="AF24" s="195">
        <f t="shared" si="165"/>
        <v>7.6219000000000001</v>
      </c>
      <c r="AG24" s="199">
        <f t="shared" si="165"/>
        <v>4268.3790182106095</v>
      </c>
      <c r="AH24" s="196">
        <f t="shared" si="165"/>
        <v>-11.34</v>
      </c>
      <c r="AI24" s="199">
        <f t="shared" si="165"/>
        <v>-238.13104322619614</v>
      </c>
      <c r="AJ24" s="199">
        <f t="shared" si="165"/>
        <v>-5.0166644500000004</v>
      </c>
      <c r="AK24" s="197">
        <f>(AE24/AB24-1)*100</f>
        <v>-15.846923985130823</v>
      </c>
      <c r="AL24" s="195">
        <f>SUM(AL12+AL22)</f>
        <v>43.286999999999999</v>
      </c>
      <c r="AM24" s="196">
        <f t="shared" ref="AM24:AN24" si="166">SUM(AM12+AM22)</f>
        <v>152.16300000000001</v>
      </c>
      <c r="AN24" s="197">
        <f t="shared" si="166"/>
        <v>101.4486015</v>
      </c>
      <c r="AO24" s="195">
        <f>SUM(AO12+AO22)</f>
        <v>41.581800000000001</v>
      </c>
      <c r="AP24" s="196">
        <f t="shared" ref="AP24:AQ24" si="167">SUM(AP12+AP22)</f>
        <v>123.08200000000001</v>
      </c>
      <c r="AQ24" s="197">
        <f t="shared" si="167"/>
        <v>83.600132099999996</v>
      </c>
      <c r="AR24" s="197">
        <f>SUM(AR12+AR22)</f>
        <v>122.78999999999999</v>
      </c>
      <c r="AS24" s="199">
        <f>SUM(AS12+AS22)</f>
        <v>-39.189867900000003</v>
      </c>
      <c r="AT24" s="197">
        <f>(AQ24/AR24-1)*100</f>
        <v>-31.916172245296849</v>
      </c>
      <c r="AU24" s="195">
        <f>SUM(AU12+AU22)</f>
        <v>9.6300000000000008</v>
      </c>
      <c r="AV24" s="196">
        <f t="shared" ref="AV24:BE24" si="168">SUM(AV12+AV22)</f>
        <v>32.49</v>
      </c>
      <c r="AW24" s="197">
        <f t="shared" si="168"/>
        <v>21.752234999999999</v>
      </c>
      <c r="AX24" s="198">
        <f t="shared" si="168"/>
        <v>0</v>
      </c>
      <c r="AY24" s="196">
        <f t="shared" si="168"/>
        <v>0</v>
      </c>
      <c r="AZ24" s="197">
        <f t="shared" si="168"/>
        <v>0</v>
      </c>
      <c r="BA24" s="195">
        <f t="shared" si="168"/>
        <v>-9.6300000000000008</v>
      </c>
      <c r="BB24" s="199">
        <f>(AX24/AU24-1)*100</f>
        <v>-100</v>
      </c>
      <c r="BC24" s="196">
        <f t="shared" si="168"/>
        <v>-32.49</v>
      </c>
      <c r="BD24" s="199" t="e">
        <f>(AV24/AY24-1)*100</f>
        <v>#DIV/0!</v>
      </c>
      <c r="BE24" s="199">
        <f t="shared" si="168"/>
        <v>-21.752234999999999</v>
      </c>
      <c r="BF24" s="197">
        <f>(AZ24/AW24-1)*100</f>
        <v>-100</v>
      </c>
      <c r="BG24" s="195">
        <f>SUM(BG12+BG22)</f>
        <v>0</v>
      </c>
      <c r="BH24" s="196">
        <f t="shared" ref="BH24:BI24" si="169">SUM(BH12+BH22)</f>
        <v>0</v>
      </c>
      <c r="BI24" s="197">
        <f t="shared" si="169"/>
        <v>0</v>
      </c>
      <c r="BJ24" s="195">
        <f>SUM(BJ12+BJ22)</f>
        <v>4.43</v>
      </c>
      <c r="BK24" s="196">
        <f t="shared" ref="BK24:BL24" si="170">SUM(BK12+BK22)</f>
        <v>7.67</v>
      </c>
      <c r="BL24" s="197">
        <f t="shared" si="170"/>
        <v>5.6408349999999992</v>
      </c>
      <c r="BM24" s="197">
        <f>SUM(BM12+BM22)</f>
        <v>11.649999999999999</v>
      </c>
      <c r="BN24" s="199">
        <f>SUM(BN12+BN22)</f>
        <v>-6.0091650000000003</v>
      </c>
      <c r="BO24" s="197">
        <f>(BL24/BM24-1)*100</f>
        <v>-51.580815450643783</v>
      </c>
      <c r="BP24" s="195">
        <f>SUM(BP12+BP22)</f>
        <v>5</v>
      </c>
      <c r="BQ24" s="196">
        <f t="shared" ref="BQ24:BZ24" si="171">SUM(BQ12+BQ22)</f>
        <v>8.0730000000000004</v>
      </c>
      <c r="BR24" s="197">
        <f t="shared" si="171"/>
        <v>5.69285</v>
      </c>
      <c r="BS24" s="198">
        <f t="shared" si="171"/>
        <v>0</v>
      </c>
      <c r="BT24" s="196">
        <f t="shared" si="171"/>
        <v>0</v>
      </c>
      <c r="BU24" s="197">
        <f t="shared" si="171"/>
        <v>0</v>
      </c>
      <c r="BV24" s="195">
        <f t="shared" si="171"/>
        <v>-5</v>
      </c>
      <c r="BW24" s="199">
        <v>100</v>
      </c>
      <c r="BX24" s="196">
        <f t="shared" si="171"/>
        <v>-8.0730000000000004</v>
      </c>
      <c r="BY24" s="199">
        <v>100</v>
      </c>
      <c r="BZ24" s="199">
        <f t="shared" si="171"/>
        <v>-6.0162999999999993</v>
      </c>
      <c r="CA24" s="197">
        <v>100</v>
      </c>
      <c r="CB24" s="195">
        <f>SUM(CB12+CB22)</f>
        <v>0</v>
      </c>
      <c r="CC24" s="196">
        <f t="shared" ref="CC24:CD24" si="172">SUM(CC12+CC22)</f>
        <v>0</v>
      </c>
      <c r="CD24" s="197">
        <f t="shared" si="172"/>
        <v>0</v>
      </c>
      <c r="CE24" s="195">
        <f>SUM(CE12+CE22)</f>
        <v>0</v>
      </c>
      <c r="CF24" s="196">
        <f t="shared" ref="CF24:CG24" si="173">SUM(CF12+CF22)</f>
        <v>0</v>
      </c>
      <c r="CG24" s="197">
        <f t="shared" si="173"/>
        <v>0</v>
      </c>
      <c r="CH24" s="197">
        <f>SUM(CH12+CH22)</f>
        <v>0</v>
      </c>
      <c r="CI24" s="199">
        <f>SUM(CI12+CI22)</f>
        <v>0</v>
      </c>
      <c r="CJ24" s="197">
        <v>100</v>
      </c>
      <c r="CK24" s="195">
        <f>SUM(CK12+CK22)</f>
        <v>10.599999999999998</v>
      </c>
      <c r="CL24" s="196">
        <f t="shared" ref="CL24:CU24" si="174">SUM(CL12+CL22)</f>
        <v>26.246999999999996</v>
      </c>
      <c r="CM24" s="197">
        <f t="shared" si="174"/>
        <v>18.233899999999998</v>
      </c>
      <c r="CN24" s="198">
        <f t="shared" si="174"/>
        <v>0</v>
      </c>
      <c r="CO24" s="196">
        <f t="shared" si="174"/>
        <v>0</v>
      </c>
      <c r="CP24" s="197">
        <f t="shared" si="174"/>
        <v>0</v>
      </c>
      <c r="CQ24" s="195">
        <f t="shared" si="174"/>
        <v>-10.599999999999998</v>
      </c>
      <c r="CR24" s="199">
        <f t="shared" si="174"/>
        <v>-1100</v>
      </c>
      <c r="CS24" s="196">
        <f t="shared" si="174"/>
        <v>-26.246999999999996</v>
      </c>
      <c r="CT24" s="199">
        <f t="shared" si="174"/>
        <v>-1300</v>
      </c>
      <c r="CU24" s="199">
        <f t="shared" si="174"/>
        <v>-18.233899999999998</v>
      </c>
      <c r="CV24" s="197">
        <f>(CP24/CM24-1)*100</f>
        <v>-100</v>
      </c>
      <c r="CW24" s="195">
        <f>SUM(CW12+CW22)</f>
        <v>12.5838</v>
      </c>
      <c r="CX24" s="196">
        <f t="shared" ref="CX24:DG24" si="175">SUM(CX12+CX22)</f>
        <v>47.114999999999995</v>
      </c>
      <c r="CY24" s="197">
        <f t="shared" si="175"/>
        <v>31.219901099999998</v>
      </c>
      <c r="CZ24" s="198">
        <f t="shared" si="175"/>
        <v>0</v>
      </c>
      <c r="DA24" s="196">
        <f t="shared" si="175"/>
        <v>0</v>
      </c>
      <c r="DB24" s="197">
        <f t="shared" si="175"/>
        <v>0</v>
      </c>
      <c r="DC24" s="195">
        <f t="shared" si="175"/>
        <v>-12.5838</v>
      </c>
      <c r="DD24" s="199">
        <f t="shared" si="175"/>
        <v>-1100</v>
      </c>
      <c r="DE24" s="196">
        <f t="shared" si="175"/>
        <v>-47.114999999999995</v>
      </c>
      <c r="DF24" s="199">
        <f t="shared" si="175"/>
        <v>-1300</v>
      </c>
      <c r="DG24" s="199">
        <f t="shared" si="175"/>
        <v>-31.219901099999998</v>
      </c>
      <c r="DH24" s="197">
        <f>(DB24/CY24-1)*100</f>
        <v>-100</v>
      </c>
      <c r="DI24" s="195">
        <f>SUM(DI12+DI22)</f>
        <v>8.8999999999999986</v>
      </c>
      <c r="DJ24" s="196">
        <f t="shared" ref="DJ24:DS24" si="176">SUM(DJ12+DJ22)</f>
        <v>41.376000000000005</v>
      </c>
      <c r="DK24" s="197">
        <f t="shared" si="176"/>
        <v>26.912649999999999</v>
      </c>
      <c r="DL24" s="198">
        <f t="shared" si="176"/>
        <v>0</v>
      </c>
      <c r="DM24" s="196">
        <f t="shared" si="176"/>
        <v>0</v>
      </c>
      <c r="DN24" s="197">
        <f t="shared" si="176"/>
        <v>0</v>
      </c>
      <c r="DO24" s="195">
        <f t="shared" si="176"/>
        <v>-8.8999999999999986</v>
      </c>
      <c r="DP24" s="199" t="e">
        <f t="shared" si="176"/>
        <v>#DIV/0!</v>
      </c>
      <c r="DQ24" s="196">
        <f t="shared" si="176"/>
        <v>-41.376000000000005</v>
      </c>
      <c r="DR24" s="199">
        <f t="shared" si="176"/>
        <v>-1300</v>
      </c>
      <c r="DS24" s="199">
        <f t="shared" si="176"/>
        <v>-26.912649999999999</v>
      </c>
      <c r="DT24" s="197">
        <f>(DN24/DK24-1)*100</f>
        <v>-100</v>
      </c>
      <c r="DU24" s="195">
        <f>SUM(DU12+DU22)</f>
        <v>32.083800000000004</v>
      </c>
      <c r="DV24" s="196">
        <f t="shared" ref="DV24:DW24" si="177">SUM(DV12+DV22)</f>
        <v>114.738</v>
      </c>
      <c r="DW24" s="197">
        <f t="shared" si="177"/>
        <v>76.366451100000006</v>
      </c>
      <c r="DX24" s="195">
        <f>SUM(DX12+DX22)</f>
        <v>0</v>
      </c>
      <c r="DY24" s="196">
        <f t="shared" ref="DY24:DZ24" si="178">SUM(DY12+DY22)</f>
        <v>0</v>
      </c>
      <c r="DZ24" s="197">
        <f t="shared" si="178"/>
        <v>0</v>
      </c>
      <c r="EA24" s="197">
        <f>SUM(EA12+EA22)</f>
        <v>99.570000000000007</v>
      </c>
      <c r="EB24" s="199">
        <f>SUM(EB12+EB22)</f>
        <v>-99.570000000000007</v>
      </c>
      <c r="EC24" s="197">
        <f>(DZ24/EA24-1)*100</f>
        <v>-100</v>
      </c>
    </row>
    <row r="26" spans="1:133" ht="13.5" customHeight="1" x14ac:dyDescent="0.2">
      <c r="A26" s="1" t="s">
        <v>94</v>
      </c>
      <c r="K26" s="1" t="s">
        <v>93</v>
      </c>
      <c r="W26" s="1" t="s">
        <v>93</v>
      </c>
      <c r="AI26" s="1" t="s">
        <v>93</v>
      </c>
    </row>
  </sheetData>
  <mergeCells count="368">
    <mergeCell ref="A1:BF2"/>
    <mergeCell ref="A3:A5"/>
    <mergeCell ref="B3:G3"/>
    <mergeCell ref="H3:M3"/>
    <mergeCell ref="N3:S3"/>
    <mergeCell ref="T3:Y3"/>
    <mergeCell ref="Z3:AE3"/>
    <mergeCell ref="AF3:AK3"/>
    <mergeCell ref="AL3:AR3"/>
    <mergeCell ref="AS3:AT4"/>
    <mergeCell ref="EB3:EC4"/>
    <mergeCell ref="B4:D4"/>
    <mergeCell ref="E4:G4"/>
    <mergeCell ref="H4:H5"/>
    <mergeCell ref="I4:I5"/>
    <mergeCell ref="J4:J5"/>
    <mergeCell ref="K4:K5"/>
    <mergeCell ref="CB3:CH3"/>
    <mergeCell ref="CI3:CJ4"/>
    <mergeCell ref="CK3:CP3"/>
    <mergeCell ref="CQ3:CV3"/>
    <mergeCell ref="CW3:DB3"/>
    <mergeCell ref="DC3:DH3"/>
    <mergeCell ref="CB4:CD4"/>
    <mergeCell ref="CE4:CG4"/>
    <mergeCell ref="CH4:CH5"/>
    <mergeCell ref="CK4:CM4"/>
    <mergeCell ref="AU3:AZ3"/>
    <mergeCell ref="BA3:BF3"/>
    <mergeCell ref="BG3:BM3"/>
    <mergeCell ref="BN3:BO4"/>
    <mergeCell ref="BP3:BU3"/>
    <mergeCell ref="BV3:CA3"/>
    <mergeCell ref="BB4:BB5"/>
    <mergeCell ref="L4:L5"/>
    <mergeCell ref="M4:M5"/>
    <mergeCell ref="N4:P4"/>
    <mergeCell ref="Q4:S4"/>
    <mergeCell ref="T4:T5"/>
    <mergeCell ref="U4:U5"/>
    <mergeCell ref="DI3:DN3"/>
    <mergeCell ref="DO3:DT3"/>
    <mergeCell ref="DU3:EA3"/>
    <mergeCell ref="BC4:BC5"/>
    <mergeCell ref="BD4:BD5"/>
    <mergeCell ref="BE4:BE5"/>
    <mergeCell ref="AF4:AF5"/>
    <mergeCell ref="AG4:AG5"/>
    <mergeCell ref="AH4:AH5"/>
    <mergeCell ref="AI4:AI5"/>
    <mergeCell ref="AJ4:AJ5"/>
    <mergeCell ref="AK4:AK5"/>
    <mergeCell ref="V4:V5"/>
    <mergeCell ref="W4:W5"/>
    <mergeCell ref="X4:X5"/>
    <mergeCell ref="Y4:Y5"/>
    <mergeCell ref="Z4:AB4"/>
    <mergeCell ref="AC4:AE4"/>
    <mergeCell ref="BF4:BF5"/>
    <mergeCell ref="BG4:BI4"/>
    <mergeCell ref="BJ4:BL4"/>
    <mergeCell ref="BM4:BM5"/>
    <mergeCell ref="BP4:BR4"/>
    <mergeCell ref="BS4:BU4"/>
    <mergeCell ref="AL4:AN4"/>
    <mergeCell ref="AO4:AQ4"/>
    <mergeCell ref="AR4:AR5"/>
    <mergeCell ref="AU4:AW4"/>
    <mergeCell ref="AX4:AZ4"/>
    <mergeCell ref="BA4:BA5"/>
    <mergeCell ref="CN4:CP4"/>
    <mergeCell ref="CQ4:CQ5"/>
    <mergeCell ref="CR4:CR5"/>
    <mergeCell ref="CS4:CS5"/>
    <mergeCell ref="CT4:CT5"/>
    <mergeCell ref="CU4:CU5"/>
    <mergeCell ref="BV4:BV5"/>
    <mergeCell ref="BW4:BW5"/>
    <mergeCell ref="BX4:BX5"/>
    <mergeCell ref="BY4:BY5"/>
    <mergeCell ref="BZ4:BZ5"/>
    <mergeCell ref="CA4:CA5"/>
    <mergeCell ref="DH4:DH5"/>
    <mergeCell ref="DI4:DK4"/>
    <mergeCell ref="DL4:DN4"/>
    <mergeCell ref="DO4:DO5"/>
    <mergeCell ref="CV4:CV5"/>
    <mergeCell ref="CW4:CY4"/>
    <mergeCell ref="CZ4:DB4"/>
    <mergeCell ref="DC4:DC5"/>
    <mergeCell ref="DD4:DD5"/>
    <mergeCell ref="DE4:DE5"/>
    <mergeCell ref="I12:I13"/>
    <mergeCell ref="J12:J13"/>
    <mergeCell ref="K12:K13"/>
    <mergeCell ref="L12:L13"/>
    <mergeCell ref="M12:M13"/>
    <mergeCell ref="N12:N13"/>
    <mergeCell ref="DX4:DZ4"/>
    <mergeCell ref="EA4:EA5"/>
    <mergeCell ref="A12:A13"/>
    <mergeCell ref="B12:B13"/>
    <mergeCell ref="C12:C13"/>
    <mergeCell ref="D12:D13"/>
    <mergeCell ref="E12:E13"/>
    <mergeCell ref="F12:F13"/>
    <mergeCell ref="G12:G13"/>
    <mergeCell ref="H12:H13"/>
    <mergeCell ref="DP4:DP5"/>
    <mergeCell ref="DQ4:DQ5"/>
    <mergeCell ref="DR4:DR5"/>
    <mergeCell ref="DS4:DS5"/>
    <mergeCell ref="DT4:DT5"/>
    <mergeCell ref="DU4:DW4"/>
    <mergeCell ref="DF4:DF5"/>
    <mergeCell ref="DG4:DG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AS12:AS13"/>
    <mergeCell ref="AT12:AT13"/>
    <mergeCell ref="AU12:AU13"/>
    <mergeCell ref="AV12:AV13"/>
    <mergeCell ref="AW12:AW13"/>
    <mergeCell ref="AX12:AX13"/>
    <mergeCell ref="AM12:AM13"/>
    <mergeCell ref="AN12:AN13"/>
    <mergeCell ref="AO12:AO13"/>
    <mergeCell ref="AP12:AP13"/>
    <mergeCell ref="AQ12:AQ13"/>
    <mergeCell ref="AR12:AR13"/>
    <mergeCell ref="BE12:BE13"/>
    <mergeCell ref="BF12:BF13"/>
    <mergeCell ref="BG12:BG13"/>
    <mergeCell ref="BH12:BH13"/>
    <mergeCell ref="BI12:BI13"/>
    <mergeCell ref="BJ12:BJ13"/>
    <mergeCell ref="AY12:AY13"/>
    <mergeCell ref="AZ12:AZ13"/>
    <mergeCell ref="BA12:BA13"/>
    <mergeCell ref="BB12:BB13"/>
    <mergeCell ref="BC12:BC13"/>
    <mergeCell ref="BD12:BD13"/>
    <mergeCell ref="BQ12:BQ13"/>
    <mergeCell ref="BR12:BR13"/>
    <mergeCell ref="BS12:BS13"/>
    <mergeCell ref="BT12:BT13"/>
    <mergeCell ref="BU12:BU13"/>
    <mergeCell ref="BV12:BV13"/>
    <mergeCell ref="BK12:BK13"/>
    <mergeCell ref="BL12:BL13"/>
    <mergeCell ref="BM12:BM13"/>
    <mergeCell ref="BN12:BN13"/>
    <mergeCell ref="BO12:BO13"/>
    <mergeCell ref="BP12:BP13"/>
    <mergeCell ref="CC12:CC13"/>
    <mergeCell ref="CD12:CD13"/>
    <mergeCell ref="CE12:CE13"/>
    <mergeCell ref="CF12:CF13"/>
    <mergeCell ref="CG12:CG13"/>
    <mergeCell ref="CH12:CH13"/>
    <mergeCell ref="BW12:BW13"/>
    <mergeCell ref="BX12:BX13"/>
    <mergeCell ref="BY12:BY13"/>
    <mergeCell ref="BZ12:BZ13"/>
    <mergeCell ref="CA12:CA13"/>
    <mergeCell ref="CB12:CB13"/>
    <mergeCell ref="CQ12:CQ13"/>
    <mergeCell ref="CR12:CR13"/>
    <mergeCell ref="CS12:CS13"/>
    <mergeCell ref="CT12:CT13"/>
    <mergeCell ref="CI12:CI13"/>
    <mergeCell ref="CJ12:CJ13"/>
    <mergeCell ref="CK12:CK13"/>
    <mergeCell ref="CL12:CL13"/>
    <mergeCell ref="CM12:CM13"/>
    <mergeCell ref="CN12:CN13"/>
    <mergeCell ref="EB12:EB13"/>
    <mergeCell ref="EC12:EC13"/>
    <mergeCell ref="A22:A23"/>
    <mergeCell ref="B22:B23"/>
    <mergeCell ref="C22:C23"/>
    <mergeCell ref="D22:D23"/>
    <mergeCell ref="E22:E23"/>
    <mergeCell ref="DS12:DS13"/>
    <mergeCell ref="DT12:DT13"/>
    <mergeCell ref="DU12:DU13"/>
    <mergeCell ref="DV12:DV13"/>
    <mergeCell ref="DW12:DW13"/>
    <mergeCell ref="DX12:DX13"/>
    <mergeCell ref="DM12:DM13"/>
    <mergeCell ref="DN12:DN13"/>
    <mergeCell ref="DO12:DO13"/>
    <mergeCell ref="DP12:DP13"/>
    <mergeCell ref="DQ12:DQ13"/>
    <mergeCell ref="DR12:DR13"/>
    <mergeCell ref="DG12:DG13"/>
    <mergeCell ref="DH12:DH13"/>
    <mergeCell ref="DI12:DI13"/>
    <mergeCell ref="DJ12:DJ13"/>
    <mergeCell ref="DK12:DK13"/>
    <mergeCell ref="F22:F23"/>
    <mergeCell ref="G22:G23"/>
    <mergeCell ref="H22:H23"/>
    <mergeCell ref="I22:I23"/>
    <mergeCell ref="J22:J23"/>
    <mergeCell ref="K22:K23"/>
    <mergeCell ref="DY12:DY13"/>
    <mergeCell ref="DZ12:DZ13"/>
    <mergeCell ref="EA12:EA13"/>
    <mergeCell ref="DL12:DL13"/>
    <mergeCell ref="DA12:DA13"/>
    <mergeCell ref="DB12:DB13"/>
    <mergeCell ref="DC12:DC13"/>
    <mergeCell ref="DD12:DD13"/>
    <mergeCell ref="DE12:DE13"/>
    <mergeCell ref="DF12:DF13"/>
    <mergeCell ref="CU12:CU13"/>
    <mergeCell ref="CV12:CV13"/>
    <mergeCell ref="CW12:CW13"/>
    <mergeCell ref="CX12:CX13"/>
    <mergeCell ref="CY12:CY13"/>
    <mergeCell ref="CZ12:CZ13"/>
    <mergeCell ref="CO12:CO13"/>
    <mergeCell ref="CP12:CP1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BB22:BB23"/>
    <mergeCell ref="BC22:BC23"/>
    <mergeCell ref="BD22:BD23"/>
    <mergeCell ref="BE22:BE23"/>
    <mergeCell ref="BF22:BF23"/>
    <mergeCell ref="BG22:BG23"/>
    <mergeCell ref="AV22:AV23"/>
    <mergeCell ref="AW22:AW23"/>
    <mergeCell ref="AX22:AX23"/>
    <mergeCell ref="AY22:AY23"/>
    <mergeCell ref="AZ22:AZ23"/>
    <mergeCell ref="BA22:BA23"/>
    <mergeCell ref="BN22:BN23"/>
    <mergeCell ref="BO22:BO23"/>
    <mergeCell ref="BP22:BP23"/>
    <mergeCell ref="BQ22:BQ23"/>
    <mergeCell ref="BR22:BR23"/>
    <mergeCell ref="BS22:BS23"/>
    <mergeCell ref="BH22:BH23"/>
    <mergeCell ref="BI22:BI23"/>
    <mergeCell ref="BJ22:BJ23"/>
    <mergeCell ref="BK22:BK23"/>
    <mergeCell ref="BL22:BL23"/>
    <mergeCell ref="BM22:BM23"/>
    <mergeCell ref="BZ22:BZ23"/>
    <mergeCell ref="CA22:CA23"/>
    <mergeCell ref="CB22:CB23"/>
    <mergeCell ref="CC22:CC23"/>
    <mergeCell ref="CD22:CD23"/>
    <mergeCell ref="CE22:CE23"/>
    <mergeCell ref="BT22:BT23"/>
    <mergeCell ref="BU22:BU23"/>
    <mergeCell ref="BV22:BV23"/>
    <mergeCell ref="BW22:BW23"/>
    <mergeCell ref="BX22:BX23"/>
    <mergeCell ref="BY22:BY23"/>
    <mergeCell ref="CL22:CL23"/>
    <mergeCell ref="CM22:CM23"/>
    <mergeCell ref="CN22:CN23"/>
    <mergeCell ref="CO22:CO23"/>
    <mergeCell ref="CP22:CP23"/>
    <mergeCell ref="CQ22:CQ23"/>
    <mergeCell ref="CF22:CF23"/>
    <mergeCell ref="CG22:CG23"/>
    <mergeCell ref="CH22:CH23"/>
    <mergeCell ref="CI22:CI23"/>
    <mergeCell ref="CJ22:CJ23"/>
    <mergeCell ref="CK22:CK23"/>
    <mergeCell ref="CX22:CX23"/>
    <mergeCell ref="CY22:CY23"/>
    <mergeCell ref="CZ22:CZ23"/>
    <mergeCell ref="DA22:DA23"/>
    <mergeCell ref="DB22:DB23"/>
    <mergeCell ref="DC22:DC23"/>
    <mergeCell ref="CR22:CR23"/>
    <mergeCell ref="CS22:CS23"/>
    <mergeCell ref="CT22:CT23"/>
    <mergeCell ref="CU22:CU23"/>
    <mergeCell ref="CV22:CV23"/>
    <mergeCell ref="CW22:CW23"/>
    <mergeCell ref="DJ22:DJ23"/>
    <mergeCell ref="DK22:DK23"/>
    <mergeCell ref="DL22:DL23"/>
    <mergeCell ref="DM22:DM23"/>
    <mergeCell ref="DN22:DN23"/>
    <mergeCell ref="DO22:DO23"/>
    <mergeCell ref="DD22:DD23"/>
    <mergeCell ref="DE22:DE23"/>
    <mergeCell ref="DF22:DF23"/>
    <mergeCell ref="DG22:DG23"/>
    <mergeCell ref="DH22:DH23"/>
    <mergeCell ref="DI22:DI23"/>
    <mergeCell ref="EB22:EB23"/>
    <mergeCell ref="EC22:EC23"/>
    <mergeCell ref="DV22:DV23"/>
    <mergeCell ref="DW22:DW23"/>
    <mergeCell ref="DX22:DX23"/>
    <mergeCell ref="DY22:DY23"/>
    <mergeCell ref="DZ22:DZ23"/>
    <mergeCell ref="EA22:EA23"/>
    <mergeCell ref="DP22:DP23"/>
    <mergeCell ref="DQ22:DQ23"/>
    <mergeCell ref="DR22:DR23"/>
    <mergeCell ref="DS22:DS23"/>
    <mergeCell ref="DT22:DT23"/>
    <mergeCell ref="DU22:DU23"/>
  </mergeCells>
  <conditionalFormatting sqref="I14:J21">
    <cfRule type="colorScale" priority="5">
      <colorScale>
        <cfvo type="num" val="&quot;&lt;0&quot;"/>
        <cfvo type="num" val="&quot;&gt;0&quot;"/>
        <color rgb="FF00B050"/>
        <color rgb="FFFF0000"/>
      </colorScale>
    </cfRule>
    <cfRule type="colorScale" priority="6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U14:V21">
    <cfRule type="colorScale" priority="7">
      <colorScale>
        <cfvo type="num" val="&quot;&lt;0&quot;"/>
        <cfvo type="num" val="&quot;&gt;0&quot;"/>
        <color rgb="FF00B050"/>
        <color rgb="FFFF0000"/>
      </colorScale>
    </cfRule>
    <cfRule type="colorScale" priority="8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BB14:BC21 BW14:BX21 DP14:DQ21 DP7:DQ11 BW7:BX11 BB7:BC11 AG7:AH11 U7:V11 I7:J11 AG14:AH21">
    <cfRule type="colorScale" priority="9">
      <colorScale>
        <cfvo type="num" val="&quot;&lt;0&quot;"/>
        <cfvo type="num" val="&quot;&gt;0&quot;"/>
        <color rgb="FF00B050"/>
        <color rgb="FFFF0000"/>
      </colorScale>
    </cfRule>
    <cfRule type="colorScale" priority="10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CR14:CS21 CR7:CS11">
    <cfRule type="colorScale" priority="1">
      <colorScale>
        <cfvo type="num" val="&quot;&lt;0&quot;"/>
        <cfvo type="num" val="&quot;&gt;0&quot;"/>
        <color rgb="FF00B050"/>
        <color rgb="FFFF0000"/>
      </colorScale>
    </cfRule>
    <cfRule type="colorScale" priority="2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DD14:DE21 DD7:DE11">
    <cfRule type="colorScale" priority="3">
      <colorScale>
        <cfvo type="num" val="&quot;&lt;0&quot;"/>
        <cfvo type="num" val="&quot;&gt;0&quot;"/>
        <color rgb="FF00B050"/>
        <color rgb="FFFF0000"/>
      </colorScale>
    </cfRule>
    <cfRule type="colorScale" priority="4">
      <colorScale>
        <cfvo type="num" val="&quot;&lt;0&quot;"/>
        <cfvo type="num" val="&quot;&gt;0&quot;"/>
        <color rgb="FF00B05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ГАЗ</vt:lpstr>
      <vt:lpstr>тепло</vt:lpstr>
      <vt:lpstr>вода</vt:lpstr>
      <vt:lpstr>КПТ</vt:lpstr>
      <vt:lpstr>ГАЗ!Область_печати</vt:lpstr>
      <vt:lpstr>тепло!Область_печати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2023-03-14T06:06:34Z</cp:lastPrinted>
  <dcterms:created xsi:type="dcterms:W3CDTF">2021-02-12T08:57:03Z</dcterms:created>
  <dcterms:modified xsi:type="dcterms:W3CDTF">2023-04-10T13:49:23Z</dcterms:modified>
</cp:coreProperties>
</file>