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0" yWindow="0" windowWidth="13740" windowHeight="7245" tabRatio="749" activeTab="11"/>
  </bookViews>
  <sheets>
    <sheet name="Жюри" sheetId="3" r:id="rId1"/>
    <sheet name="УчастЮн" sheetId="11" r:id="rId2"/>
    <sheet name="УчастДев" sheetId="12" r:id="rId3"/>
    <sheet name="1тур" sheetId="10" r:id="rId4"/>
    <sheet name="2тур_Юн" sheetId="6" r:id="rId5"/>
    <sheet name="2тур_Дев" sheetId="7" r:id="rId6"/>
    <sheet name="3тур_Юн" sheetId="4" r:id="rId7"/>
    <sheet name="3тур_Дев" sheetId="5" r:id="rId8"/>
    <sheet name="4тур_Юн" sheetId="8" r:id="rId9"/>
    <sheet name="4тур_Дев" sheetId="9" r:id="rId10"/>
    <sheet name="ИтогЮн" sheetId="1" r:id="rId11"/>
    <sheet name="ИтогДев" sheetId="2" r:id="rId12"/>
    <sheet name="Награждение" sheetId="13" r:id="rId13"/>
  </sheets>
  <definedNames>
    <definedName name="_xlnm._FilterDatabase" localSheetId="6" hidden="1">'3тур_Юн'!$A$11:$N$11</definedName>
    <definedName name="_xlnm._FilterDatabase" localSheetId="11" hidden="1">ИтогДев!$A$9:$AF$9</definedName>
    <definedName name="_xlnm._FilterDatabase" localSheetId="10" hidden="1">ИтогЮн!$A$9:$AN$62</definedName>
    <definedName name="_xlnm.Print_Area" localSheetId="3">'1тур'!$A$3:$I$261</definedName>
    <definedName name="_xlnm.Print_Area" localSheetId="5">'2тур_Дев'!$A$3:$F$318</definedName>
    <definedName name="_xlnm.Print_Area" localSheetId="4">'2тур_Юн'!$A$3:$F$76</definedName>
    <definedName name="_xlnm.Print_Area" localSheetId="7">'3тур_Дев'!$B$3:$N$77</definedName>
    <definedName name="_xlnm.Print_Area" localSheetId="6">'3тур_Юн'!$B$3:$N$77</definedName>
    <definedName name="_xlnm.Print_Area" localSheetId="9">'4тур_Дев'!$A$3:$M$317</definedName>
    <definedName name="_xlnm.Print_Area" localSheetId="8">'4тур_Юн'!$A$3:$M$77</definedName>
    <definedName name="_xlnm.Print_Area" localSheetId="11">ИтогДев!$A$1:$AA$76</definedName>
    <definedName name="_xlnm.Print_Area" localSheetId="10">ИтогЮн!$A$1:$AC$76</definedName>
    <definedName name="_xlnm.Print_Area" localSheetId="2">УчастДев!$A$1:$E$59</definedName>
    <definedName name="_xlnm.Print_Area" localSheetId="1">УчастЮн!$A$1:$E$59</definedName>
  </definedNames>
  <calcPr calcId="125725"/>
</workbook>
</file>

<file path=xl/calcChain.xml><?xml version="1.0" encoding="utf-8"?>
<calcChain xmlns="http://schemas.openxmlformats.org/spreadsheetml/2006/main">
  <c r="T10" i="1"/>
  <c r="G12" i="5" l="1"/>
  <c r="K12"/>
  <c r="G13"/>
  <c r="N23" i="4"/>
  <c r="N22"/>
  <c r="N21"/>
  <c r="N20"/>
  <c r="N19"/>
  <c r="N18"/>
  <c r="N17"/>
  <c r="N16"/>
  <c r="N15"/>
  <c r="N14"/>
  <c r="N13"/>
  <c r="N12"/>
  <c r="F24" i="7"/>
  <c r="F23"/>
  <c r="F22"/>
  <c r="F21"/>
  <c r="F20"/>
  <c r="F19"/>
  <c r="F18"/>
  <c r="F17"/>
  <c r="F16"/>
  <c r="F15"/>
  <c r="F14"/>
  <c r="F13"/>
  <c r="F12"/>
  <c r="F11"/>
  <c r="F23" i="6"/>
  <c r="F22"/>
  <c r="F21"/>
  <c r="F20"/>
  <c r="F19"/>
  <c r="F18"/>
  <c r="F17"/>
  <c r="F16"/>
  <c r="F15"/>
  <c r="F14"/>
  <c r="F13"/>
  <c r="F12"/>
  <c r="F11"/>
  <c r="O16" i="2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10"/>
  <c r="O19" i="1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10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11"/>
  <c r="F12"/>
  <c r="F10"/>
  <c r="T10" i="10" l="1"/>
  <c r="N9"/>
  <c r="R9" s="1"/>
  <c r="M9"/>
  <c r="Q9" s="1"/>
  <c r="L9"/>
  <c r="P9" s="1"/>
  <c r="I39" l="1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AF12" i="1"/>
  <c r="H38" i="10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E305" i="7" l="1"/>
  <c r="E306"/>
  <c r="E307"/>
  <c r="E308"/>
  <c r="E309"/>
  <c r="E310"/>
  <c r="E311"/>
  <c r="E312"/>
  <c r="E313"/>
  <c r="E314"/>
  <c r="E315"/>
  <c r="E316"/>
  <c r="E317"/>
  <c r="E318"/>
  <c r="E304"/>
  <c r="E303"/>
  <c r="B10" i="1"/>
  <c r="C10"/>
  <c r="C11"/>
  <c r="C12"/>
  <c r="O76" i="2"/>
  <c r="O75"/>
  <c r="O74"/>
  <c r="O73"/>
  <c r="O72"/>
  <c r="O71"/>
  <c r="O70"/>
  <c r="O69"/>
  <c r="O68"/>
  <c r="O67"/>
  <c r="O66"/>
  <c r="O65"/>
  <c r="O64"/>
  <c r="O63"/>
  <c r="O62"/>
  <c r="O61"/>
  <c r="O63" i="1"/>
  <c r="O64"/>
  <c r="O65"/>
  <c r="O66"/>
  <c r="O67"/>
  <c r="O68"/>
  <c r="O69"/>
  <c r="O70"/>
  <c r="O71"/>
  <c r="O72"/>
  <c r="O73"/>
  <c r="O74"/>
  <c r="O75"/>
  <c r="O76"/>
  <c r="O62"/>
  <c r="O61"/>
  <c r="F77" i="5"/>
  <c r="F76"/>
  <c r="F75"/>
  <c r="F74"/>
  <c r="F73"/>
  <c r="F72"/>
  <c r="F71"/>
  <c r="F70"/>
  <c r="F69"/>
  <c r="F68"/>
  <c r="F67"/>
  <c r="F66"/>
  <c r="F65"/>
  <c r="F64"/>
  <c r="F63"/>
  <c r="F62"/>
  <c r="F75" i="4"/>
  <c r="F76"/>
  <c r="F77"/>
  <c r="F64"/>
  <c r="F65"/>
  <c r="F66"/>
  <c r="F67"/>
  <c r="F68"/>
  <c r="F69"/>
  <c r="F70"/>
  <c r="F71"/>
  <c r="F72"/>
  <c r="F73"/>
  <c r="F74"/>
  <c r="F63"/>
  <c r="F62"/>
  <c r="G304" i="9"/>
  <c r="G305"/>
  <c r="G306"/>
  <c r="G307"/>
  <c r="G308"/>
  <c r="G309"/>
  <c r="G310"/>
  <c r="G311"/>
  <c r="G312"/>
  <c r="G313"/>
  <c r="G314"/>
  <c r="G315"/>
  <c r="G316"/>
  <c r="G317"/>
  <c r="G303"/>
  <c r="G302"/>
  <c r="G64" i="8"/>
  <c r="G65"/>
  <c r="G66"/>
  <c r="G67"/>
  <c r="G68"/>
  <c r="G69"/>
  <c r="G70"/>
  <c r="G71"/>
  <c r="G72"/>
  <c r="G73"/>
  <c r="G74"/>
  <c r="G75"/>
  <c r="G76"/>
  <c r="G77"/>
  <c r="G63"/>
  <c r="G62"/>
  <c r="C10" i="2" l="1"/>
  <c r="B26" i="5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N23" i="1" l="1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26" i="2"/>
  <c r="N24"/>
  <c r="N25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AN11"/>
  <c r="AN12"/>
  <c r="AN13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4"/>
  <c r="AN45"/>
  <c r="AN46"/>
  <c r="AN47"/>
  <c r="AN48"/>
  <c r="AN49"/>
  <c r="AN50"/>
  <c r="AN51"/>
  <c r="AN52"/>
  <c r="AN53"/>
  <c r="AN54"/>
  <c r="AN55"/>
  <c r="AN56"/>
  <c r="AN57"/>
  <c r="AN58"/>
  <c r="AN59"/>
  <c r="AN10"/>
  <c r="C7" i="5"/>
  <c r="C6"/>
  <c r="C5"/>
  <c r="K61"/>
  <c r="G61"/>
  <c r="L61" s="1"/>
  <c r="M61" s="1"/>
  <c r="K60"/>
  <c r="G60"/>
  <c r="L60" s="1"/>
  <c r="M60" s="1"/>
  <c r="K59"/>
  <c r="G59"/>
  <c r="L59" s="1"/>
  <c r="M59" s="1"/>
  <c r="K58"/>
  <c r="G58"/>
  <c r="L58" s="1"/>
  <c r="M58" s="1"/>
  <c r="K57"/>
  <c r="G57"/>
  <c r="L57" s="1"/>
  <c r="M57" s="1"/>
  <c r="K56"/>
  <c r="G56"/>
  <c r="L56" s="1"/>
  <c r="M56" s="1"/>
  <c r="K55"/>
  <c r="G55"/>
  <c r="L55" s="1"/>
  <c r="M55" s="1"/>
  <c r="K54"/>
  <c r="G54"/>
  <c r="L54" s="1"/>
  <c r="M54" s="1"/>
  <c r="K53"/>
  <c r="G53"/>
  <c r="L53" s="1"/>
  <c r="M53" s="1"/>
  <c r="K52"/>
  <c r="G52"/>
  <c r="L52" s="1"/>
  <c r="M52" s="1"/>
  <c r="K51"/>
  <c r="G51"/>
  <c r="L51" s="1"/>
  <c r="M51" s="1"/>
  <c r="K50"/>
  <c r="G50"/>
  <c r="L50" s="1"/>
  <c r="M50" s="1"/>
  <c r="K49"/>
  <c r="G49"/>
  <c r="L49" s="1"/>
  <c r="M49" s="1"/>
  <c r="K48"/>
  <c r="G48"/>
  <c r="L48" s="1"/>
  <c r="M48" s="1"/>
  <c r="K47"/>
  <c r="G47"/>
  <c r="L47" s="1"/>
  <c r="M47" s="1"/>
  <c r="K46"/>
  <c r="G46"/>
  <c r="L46" s="1"/>
  <c r="M46" s="1"/>
  <c r="K45"/>
  <c r="G45"/>
  <c r="L45" s="1"/>
  <c r="M45" s="1"/>
  <c r="K44"/>
  <c r="G44"/>
  <c r="L44" s="1"/>
  <c r="M44" s="1"/>
  <c r="K43"/>
  <c r="G43"/>
  <c r="L43" s="1"/>
  <c r="M43" s="1"/>
  <c r="K42"/>
  <c r="G42"/>
  <c r="L42" s="1"/>
  <c r="M42" s="1"/>
  <c r="K41"/>
  <c r="G41"/>
  <c r="L41" s="1"/>
  <c r="M41" s="1"/>
  <c r="K40"/>
  <c r="G40"/>
  <c r="L40" s="1"/>
  <c r="M40" s="1"/>
  <c r="K39"/>
  <c r="G39"/>
  <c r="L39" s="1"/>
  <c r="M39" s="1"/>
  <c r="K38"/>
  <c r="G38"/>
  <c r="L38" s="1"/>
  <c r="M38" s="1"/>
  <c r="K37"/>
  <c r="G37"/>
  <c r="L37" s="1"/>
  <c r="M37" s="1"/>
  <c r="K36"/>
  <c r="G36"/>
  <c r="L36" s="1"/>
  <c r="M36" s="1"/>
  <c r="K35"/>
  <c r="G35"/>
  <c r="L35" s="1"/>
  <c r="M35" s="1"/>
  <c r="K34"/>
  <c r="G34"/>
  <c r="L34" s="1"/>
  <c r="M34" s="1"/>
  <c r="K33"/>
  <c r="G33"/>
  <c r="L33" s="1"/>
  <c r="M33" s="1"/>
  <c r="K32"/>
  <c r="G32"/>
  <c r="L32" s="1"/>
  <c r="M32" s="1"/>
  <c r="K31"/>
  <c r="G31"/>
  <c r="L31" s="1"/>
  <c r="M31" s="1"/>
  <c r="K30"/>
  <c r="G30"/>
  <c r="L30" s="1"/>
  <c r="M30" s="1"/>
  <c r="K29"/>
  <c r="G29"/>
  <c r="L29" s="1"/>
  <c r="M29" s="1"/>
  <c r="K28"/>
  <c r="G28"/>
  <c r="L28" s="1"/>
  <c r="M28" s="1"/>
  <c r="K27"/>
  <c r="G27"/>
  <c r="L27" s="1"/>
  <c r="M27" s="1"/>
  <c r="K26"/>
  <c r="G26"/>
  <c r="L26" s="1"/>
  <c r="M26" s="1"/>
  <c r="K25"/>
  <c r="G25"/>
  <c r="K24"/>
  <c r="G24"/>
  <c r="K23"/>
  <c r="G23"/>
  <c r="K22"/>
  <c r="G22"/>
  <c r="K21"/>
  <c r="G21"/>
  <c r="K20"/>
  <c r="G20"/>
  <c r="K19"/>
  <c r="G19"/>
  <c r="K18"/>
  <c r="G18"/>
  <c r="K17"/>
  <c r="G17"/>
  <c r="K16"/>
  <c r="G16"/>
  <c r="K15"/>
  <c r="G15"/>
  <c r="K14"/>
  <c r="G14"/>
  <c r="K13"/>
  <c r="A7"/>
  <c r="G25" i="4"/>
  <c r="K25"/>
  <c r="G26"/>
  <c r="K26"/>
  <c r="G27"/>
  <c r="K27"/>
  <c r="G28"/>
  <c r="K28"/>
  <c r="G29"/>
  <c r="K29"/>
  <c r="G30"/>
  <c r="K30"/>
  <c r="L30" s="1"/>
  <c r="M30" s="1"/>
  <c r="G31"/>
  <c r="K31"/>
  <c r="L31" s="1"/>
  <c r="M31" s="1"/>
  <c r="G32"/>
  <c r="K32"/>
  <c r="L32" s="1"/>
  <c r="M32" s="1"/>
  <c r="G33"/>
  <c r="K33"/>
  <c r="G34"/>
  <c r="K34"/>
  <c r="L34" s="1"/>
  <c r="M34" s="1"/>
  <c r="G35"/>
  <c r="K35"/>
  <c r="L35" s="1"/>
  <c r="M35" s="1"/>
  <c r="G36"/>
  <c r="K36"/>
  <c r="L36" s="1"/>
  <c r="M36" s="1"/>
  <c r="G37"/>
  <c r="K37"/>
  <c r="G38"/>
  <c r="K38"/>
  <c r="L38" s="1"/>
  <c r="M38" s="1"/>
  <c r="G39"/>
  <c r="K39"/>
  <c r="L39" s="1"/>
  <c r="M39" s="1"/>
  <c r="G40"/>
  <c r="K40"/>
  <c r="L40" s="1"/>
  <c r="M40" s="1"/>
  <c r="G41"/>
  <c r="K41"/>
  <c r="G42"/>
  <c r="K42"/>
  <c r="L42" s="1"/>
  <c r="M42" s="1"/>
  <c r="G43"/>
  <c r="K43"/>
  <c r="L43" s="1"/>
  <c r="M43" s="1"/>
  <c r="G44"/>
  <c r="K44"/>
  <c r="L44" s="1"/>
  <c r="M44" s="1"/>
  <c r="G45"/>
  <c r="K45"/>
  <c r="G46"/>
  <c r="K46"/>
  <c r="L46" s="1"/>
  <c r="M46" s="1"/>
  <c r="G47"/>
  <c r="K47"/>
  <c r="L47" s="1"/>
  <c r="M47" s="1"/>
  <c r="G48"/>
  <c r="K48"/>
  <c r="L48" s="1"/>
  <c r="M48" s="1"/>
  <c r="G49"/>
  <c r="K49"/>
  <c r="G50"/>
  <c r="K50"/>
  <c r="L50" s="1"/>
  <c r="M50" s="1"/>
  <c r="G51"/>
  <c r="L51" s="1"/>
  <c r="M51" s="1"/>
  <c r="K51"/>
  <c r="G52"/>
  <c r="K52"/>
  <c r="L52" s="1"/>
  <c r="M52" s="1"/>
  <c r="G53"/>
  <c r="K53"/>
  <c r="G54"/>
  <c r="K54"/>
  <c r="L54" s="1"/>
  <c r="M54" s="1"/>
  <c r="G55"/>
  <c r="K55"/>
  <c r="L55" s="1"/>
  <c r="M55" s="1"/>
  <c r="G56"/>
  <c r="K56"/>
  <c r="L56" s="1"/>
  <c r="M56" s="1"/>
  <c r="G57"/>
  <c r="K57"/>
  <c r="G58"/>
  <c r="K58"/>
  <c r="L58" s="1"/>
  <c r="M58" s="1"/>
  <c r="G59"/>
  <c r="K59"/>
  <c r="L59" s="1"/>
  <c r="M59" s="1"/>
  <c r="G60"/>
  <c r="K60"/>
  <c r="L60" s="1"/>
  <c r="M60" s="1"/>
  <c r="G61"/>
  <c r="K61"/>
  <c r="L23" i="5" l="1"/>
  <c r="M23" s="1"/>
  <c r="L18"/>
  <c r="M18" s="1"/>
  <c r="L24"/>
  <c r="M24" s="1"/>
  <c r="L22"/>
  <c r="M22" s="1"/>
  <c r="L20"/>
  <c r="M20" s="1"/>
  <c r="L17"/>
  <c r="M17" s="1"/>
  <c r="L25"/>
  <c r="M25" s="1"/>
  <c r="L21"/>
  <c r="M21" s="1"/>
  <c r="L19"/>
  <c r="M19" s="1"/>
  <c r="L16"/>
  <c r="M16" s="1"/>
  <c r="L28" i="4"/>
  <c r="M28" s="1"/>
  <c r="L27"/>
  <c r="M27" s="1"/>
  <c r="L26"/>
  <c r="M26" s="1"/>
  <c r="L61"/>
  <c r="M61" s="1"/>
  <c r="L57"/>
  <c r="M57" s="1"/>
  <c r="L53"/>
  <c r="M53" s="1"/>
  <c r="L49"/>
  <c r="M49" s="1"/>
  <c r="L45"/>
  <c r="M45" s="1"/>
  <c r="L41"/>
  <c r="M41" s="1"/>
  <c r="L37"/>
  <c r="M37" s="1"/>
  <c r="L33"/>
  <c r="M33" s="1"/>
  <c r="L29"/>
  <c r="M29" s="1"/>
  <c r="L25"/>
  <c r="M25" s="1"/>
  <c r="E63" i="6"/>
  <c r="E64"/>
  <c r="E65"/>
  <c r="E66"/>
  <c r="E67"/>
  <c r="E68"/>
  <c r="E69"/>
  <c r="E70"/>
  <c r="E71"/>
  <c r="E72"/>
  <c r="E73"/>
  <c r="E74"/>
  <c r="E75"/>
  <c r="E76"/>
  <c r="E62"/>
  <c r="G247" i="10" l="1"/>
  <c r="G248"/>
  <c r="G249"/>
  <c r="G250"/>
  <c r="G251"/>
  <c r="G252"/>
  <c r="G253"/>
  <c r="G254"/>
  <c r="G255"/>
  <c r="G256"/>
  <c r="G257"/>
  <c r="G258"/>
  <c r="G259"/>
  <c r="G260"/>
  <c r="G261"/>
  <c r="G246"/>
  <c r="N45" i="4" l="1"/>
  <c r="N32"/>
  <c r="N44"/>
  <c r="K15" i="9"/>
  <c r="E61" i="6"/>
  <c r="N55" i="4" l="1"/>
  <c r="N51"/>
  <c r="N34"/>
  <c r="N56"/>
  <c r="N43"/>
  <c r="N25"/>
  <c r="N37"/>
  <c r="N33"/>
  <c r="N28"/>
  <c r="N39"/>
  <c r="N50"/>
  <c r="N27"/>
  <c r="N38"/>
  <c r="N48"/>
  <c r="N60"/>
  <c r="N53"/>
  <c r="N49"/>
  <c r="N26"/>
  <c r="N31"/>
  <c r="N36"/>
  <c r="N42"/>
  <c r="N47"/>
  <c r="N54"/>
  <c r="N59"/>
  <c r="N30"/>
  <c r="N35"/>
  <c r="N40"/>
  <c r="N46"/>
  <c r="N52"/>
  <c r="N58"/>
  <c r="N61"/>
  <c r="N57"/>
  <c r="N41"/>
  <c r="N29"/>
  <c r="E37" i="1"/>
  <c r="C59" i="2"/>
  <c r="C33"/>
  <c r="C34"/>
  <c r="C35"/>
  <c r="K60" i="1" l="1"/>
  <c r="C13"/>
  <c r="C32" i="2"/>
  <c r="H32" s="1"/>
  <c r="C57"/>
  <c r="Y57" s="1"/>
  <c r="C58"/>
  <c r="Y58" s="1"/>
  <c r="C38"/>
  <c r="H38" s="1"/>
  <c r="C30"/>
  <c r="H30" s="1"/>
  <c r="C31"/>
  <c r="Y31" s="1"/>
  <c r="Y32"/>
  <c r="Y34"/>
  <c r="Y35"/>
  <c r="Y38"/>
  <c r="W24"/>
  <c r="W25"/>
  <c r="W26"/>
  <c r="W27"/>
  <c r="W28"/>
  <c r="W29"/>
  <c r="W30"/>
  <c r="W31"/>
  <c r="W32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60"/>
  <c r="U24"/>
  <c r="U25"/>
  <c r="U26"/>
  <c r="U27"/>
  <c r="U28"/>
  <c r="U29"/>
  <c r="U30"/>
  <c r="U31"/>
  <c r="U32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60"/>
  <c r="S24"/>
  <c r="S25"/>
  <c r="S26"/>
  <c r="S27"/>
  <c r="S28"/>
  <c r="S29"/>
  <c r="S30"/>
  <c r="S31"/>
  <c r="S32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60"/>
  <c r="Q24"/>
  <c r="Q25"/>
  <c r="Q26"/>
  <c r="Q27"/>
  <c r="Q28"/>
  <c r="Q29"/>
  <c r="Q30"/>
  <c r="Q31"/>
  <c r="Q32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60"/>
  <c r="H31"/>
  <c r="H34"/>
  <c r="H35"/>
  <c r="K13" i="9"/>
  <c r="L13" s="1"/>
  <c r="K14"/>
  <c r="L14" s="1"/>
  <c r="L15"/>
  <c r="K16"/>
  <c r="L16" s="1"/>
  <c r="K17"/>
  <c r="L17" s="1"/>
  <c r="K18"/>
  <c r="L18" s="1"/>
  <c r="K19"/>
  <c r="L19" s="1"/>
  <c r="K20"/>
  <c r="L20" s="1"/>
  <c r="K21"/>
  <c r="L21" s="1"/>
  <c r="K22"/>
  <c r="L22" s="1"/>
  <c r="K23"/>
  <c r="L23" s="1"/>
  <c r="K24"/>
  <c r="L24" s="1"/>
  <c r="K25"/>
  <c r="L25" s="1"/>
  <c r="K26"/>
  <c r="L26" s="1"/>
  <c r="K27"/>
  <c r="L27" s="1"/>
  <c r="K28"/>
  <c r="L28" s="1"/>
  <c r="K29"/>
  <c r="L29" s="1"/>
  <c r="K30"/>
  <c r="L30" s="1"/>
  <c r="K31"/>
  <c r="L31" s="1"/>
  <c r="K32"/>
  <c r="L32" s="1"/>
  <c r="K33"/>
  <c r="L33" s="1"/>
  <c r="K34"/>
  <c r="L34" s="1"/>
  <c r="K35"/>
  <c r="L35" s="1"/>
  <c r="K36"/>
  <c r="L36" s="1"/>
  <c r="K37"/>
  <c r="L37" s="1"/>
  <c r="K38"/>
  <c r="L38" s="1"/>
  <c r="K39"/>
  <c r="L39" s="1"/>
  <c r="K40"/>
  <c r="L40" s="1"/>
  <c r="K41"/>
  <c r="L41" s="1"/>
  <c r="K42"/>
  <c r="L42" s="1"/>
  <c r="K43"/>
  <c r="L43" s="1"/>
  <c r="K44"/>
  <c r="L44" s="1"/>
  <c r="K45"/>
  <c r="L45" s="1"/>
  <c r="K46"/>
  <c r="L46" s="1"/>
  <c r="K47"/>
  <c r="L47" s="1"/>
  <c r="K48"/>
  <c r="L48" s="1"/>
  <c r="K49"/>
  <c r="L49" s="1"/>
  <c r="K50"/>
  <c r="L50" s="1"/>
  <c r="K51"/>
  <c r="L51" s="1"/>
  <c r="K52"/>
  <c r="L52" s="1"/>
  <c r="K53"/>
  <c r="L53" s="1"/>
  <c r="K54"/>
  <c r="L54" s="1"/>
  <c r="K55"/>
  <c r="L55" s="1"/>
  <c r="K56"/>
  <c r="L56" s="1"/>
  <c r="K57"/>
  <c r="L57" s="1"/>
  <c r="K58"/>
  <c r="L58" s="1"/>
  <c r="K59"/>
  <c r="L59" s="1"/>
  <c r="K60"/>
  <c r="L60" s="1"/>
  <c r="K61"/>
  <c r="L61" s="1"/>
  <c r="K12"/>
  <c r="L12" s="1"/>
  <c r="E13"/>
  <c r="F13" s="1"/>
  <c r="E14"/>
  <c r="F14" s="1"/>
  <c r="E15"/>
  <c r="F15" s="1"/>
  <c r="E16"/>
  <c r="F16" s="1"/>
  <c r="E17"/>
  <c r="F17" s="1"/>
  <c r="E18"/>
  <c r="F18" s="1"/>
  <c r="E19"/>
  <c r="F19" s="1"/>
  <c r="E20"/>
  <c r="F20" s="1"/>
  <c r="E21"/>
  <c r="F21" s="1"/>
  <c r="E22"/>
  <c r="F22" s="1"/>
  <c r="E23"/>
  <c r="F23" s="1"/>
  <c r="E24"/>
  <c r="F24" s="1"/>
  <c r="E25"/>
  <c r="F25" s="1"/>
  <c r="E26"/>
  <c r="F26" s="1"/>
  <c r="E27"/>
  <c r="F27" s="1"/>
  <c r="E28"/>
  <c r="F28" s="1"/>
  <c r="E29"/>
  <c r="F29" s="1"/>
  <c r="E30"/>
  <c r="F30" s="1"/>
  <c r="E31"/>
  <c r="F31" s="1"/>
  <c r="E32"/>
  <c r="F32" s="1"/>
  <c r="E33"/>
  <c r="F33" s="1"/>
  <c r="E34"/>
  <c r="F34" s="1"/>
  <c r="E35"/>
  <c r="F35" s="1"/>
  <c r="E36"/>
  <c r="F36" s="1"/>
  <c r="E37"/>
  <c r="F37" s="1"/>
  <c r="E38"/>
  <c r="F38" s="1"/>
  <c r="E39"/>
  <c r="F39" s="1"/>
  <c r="E40"/>
  <c r="F40" s="1"/>
  <c r="E41"/>
  <c r="F41" s="1"/>
  <c r="E42"/>
  <c r="F42" s="1"/>
  <c r="E43"/>
  <c r="F43" s="1"/>
  <c r="E44"/>
  <c r="F44" s="1"/>
  <c r="E45"/>
  <c r="F45" s="1"/>
  <c r="E46"/>
  <c r="F46" s="1"/>
  <c r="E47"/>
  <c r="F47" s="1"/>
  <c r="E48"/>
  <c r="F48" s="1"/>
  <c r="E49"/>
  <c r="F49" s="1"/>
  <c r="E50"/>
  <c r="F50" s="1"/>
  <c r="E51"/>
  <c r="F51" s="1"/>
  <c r="E52"/>
  <c r="F52" s="1"/>
  <c r="E53"/>
  <c r="F53" s="1"/>
  <c r="E54"/>
  <c r="F54" s="1"/>
  <c r="E55"/>
  <c r="F55" s="1"/>
  <c r="E56"/>
  <c r="F56" s="1"/>
  <c r="E57"/>
  <c r="F57" s="1"/>
  <c r="E58"/>
  <c r="F58" s="1"/>
  <c r="E59"/>
  <c r="F59" s="1"/>
  <c r="E60"/>
  <c r="F60" s="1"/>
  <c r="E61"/>
  <c r="F61" s="1"/>
  <c r="E12"/>
  <c r="F12" s="1"/>
  <c r="K13" i="8"/>
  <c r="L13" s="1"/>
  <c r="K14"/>
  <c r="L14" s="1"/>
  <c r="K15"/>
  <c r="L15" s="1"/>
  <c r="K16"/>
  <c r="L16" s="1"/>
  <c r="K17"/>
  <c r="L17" s="1"/>
  <c r="K18"/>
  <c r="L18" s="1"/>
  <c r="K19"/>
  <c r="L19" s="1"/>
  <c r="K20"/>
  <c r="L20" s="1"/>
  <c r="K21"/>
  <c r="L21" s="1"/>
  <c r="K22"/>
  <c r="L22" s="1"/>
  <c r="K23"/>
  <c r="L23" s="1"/>
  <c r="K24"/>
  <c r="L24" s="1"/>
  <c r="K25"/>
  <c r="L25" s="1"/>
  <c r="K26"/>
  <c r="L26"/>
  <c r="K27"/>
  <c r="L27" s="1"/>
  <c r="K28"/>
  <c r="L28" s="1"/>
  <c r="K29"/>
  <c r="L29" s="1"/>
  <c r="K30"/>
  <c r="L30" s="1"/>
  <c r="K31"/>
  <c r="L31"/>
  <c r="K32"/>
  <c r="L32" s="1"/>
  <c r="K33"/>
  <c r="L33" s="1"/>
  <c r="K34"/>
  <c r="L34" s="1"/>
  <c r="K35"/>
  <c r="L35"/>
  <c r="K36"/>
  <c r="L36" s="1"/>
  <c r="K37"/>
  <c r="L37"/>
  <c r="K38"/>
  <c r="L38" s="1"/>
  <c r="K39"/>
  <c r="L39" s="1"/>
  <c r="K40"/>
  <c r="L40" s="1"/>
  <c r="K41"/>
  <c r="L41" s="1"/>
  <c r="K42"/>
  <c r="L42" s="1"/>
  <c r="K43"/>
  <c r="L43" s="1"/>
  <c r="K44"/>
  <c r="L44" s="1"/>
  <c r="K45"/>
  <c r="L45"/>
  <c r="K46"/>
  <c r="L46"/>
  <c r="K47"/>
  <c r="L47" s="1"/>
  <c r="K48"/>
  <c r="L48" s="1"/>
  <c r="K49"/>
  <c r="L49"/>
  <c r="K50"/>
  <c r="L50" s="1"/>
  <c r="K51"/>
  <c r="L51" s="1"/>
  <c r="K52"/>
  <c r="L52" s="1"/>
  <c r="K53"/>
  <c r="L53" s="1"/>
  <c r="K54"/>
  <c r="L54"/>
  <c r="K55"/>
  <c r="L55"/>
  <c r="K56"/>
  <c r="L56" s="1"/>
  <c r="K57"/>
  <c r="L57" s="1"/>
  <c r="K58"/>
  <c r="L58"/>
  <c r="K59"/>
  <c r="L59" s="1"/>
  <c r="K60"/>
  <c r="L60" s="1"/>
  <c r="K61"/>
  <c r="L61" s="1"/>
  <c r="K12"/>
  <c r="L12" s="1"/>
  <c r="E13"/>
  <c r="F13" s="1"/>
  <c r="E14"/>
  <c r="F14" s="1"/>
  <c r="E15"/>
  <c r="F15" s="1"/>
  <c r="E16"/>
  <c r="F16" s="1"/>
  <c r="E17"/>
  <c r="F17" s="1"/>
  <c r="E18"/>
  <c r="F18" s="1"/>
  <c r="E19"/>
  <c r="F19" s="1"/>
  <c r="E20"/>
  <c r="F20" s="1"/>
  <c r="E21"/>
  <c r="F21" s="1"/>
  <c r="E22"/>
  <c r="F22" s="1"/>
  <c r="E23"/>
  <c r="F23" s="1"/>
  <c r="E24"/>
  <c r="F24" s="1"/>
  <c r="E25"/>
  <c r="F25" s="1"/>
  <c r="E26"/>
  <c r="F26" s="1"/>
  <c r="E27"/>
  <c r="F27" s="1"/>
  <c r="E28"/>
  <c r="F28" s="1"/>
  <c r="E29"/>
  <c r="F29" s="1"/>
  <c r="E30"/>
  <c r="F30" s="1"/>
  <c r="E31"/>
  <c r="F31" s="1"/>
  <c r="E32"/>
  <c r="F32" s="1"/>
  <c r="E33"/>
  <c r="F33" s="1"/>
  <c r="E34"/>
  <c r="F34" s="1"/>
  <c r="E35"/>
  <c r="F35" s="1"/>
  <c r="E36"/>
  <c r="F36" s="1"/>
  <c r="E37"/>
  <c r="F37" s="1"/>
  <c r="E38"/>
  <c r="F38" s="1"/>
  <c r="E39"/>
  <c r="F39" s="1"/>
  <c r="E40"/>
  <c r="F40" s="1"/>
  <c r="E41"/>
  <c r="F41" s="1"/>
  <c r="E42"/>
  <c r="F42" s="1"/>
  <c r="E43"/>
  <c r="F43" s="1"/>
  <c r="E44"/>
  <c r="F44" s="1"/>
  <c r="E45"/>
  <c r="F45" s="1"/>
  <c r="E46"/>
  <c r="F46" s="1"/>
  <c r="E47"/>
  <c r="F47" s="1"/>
  <c r="E48"/>
  <c r="F48" s="1"/>
  <c r="E49"/>
  <c r="F49" s="1"/>
  <c r="E50"/>
  <c r="F50" s="1"/>
  <c r="E51"/>
  <c r="F51" s="1"/>
  <c r="E52"/>
  <c r="F52" s="1"/>
  <c r="E53"/>
  <c r="F53" s="1"/>
  <c r="E54"/>
  <c r="F54" s="1"/>
  <c r="E55"/>
  <c r="F55" s="1"/>
  <c r="E56"/>
  <c r="F56" s="1"/>
  <c r="E57"/>
  <c r="F57" s="1"/>
  <c r="E58"/>
  <c r="F58" s="1"/>
  <c r="E59"/>
  <c r="F59" s="1"/>
  <c r="E60"/>
  <c r="F60" s="1"/>
  <c r="E61"/>
  <c r="F61" s="1"/>
  <c r="E12"/>
  <c r="F12" s="1"/>
  <c r="G24" i="2"/>
  <c r="G25"/>
  <c r="G26"/>
  <c r="G27"/>
  <c r="G28"/>
  <c r="G29"/>
  <c r="G30"/>
  <c r="G31"/>
  <c r="G32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60"/>
  <c r="Y30" l="1"/>
  <c r="H57"/>
  <c r="H58"/>
  <c r="AC5"/>
  <c r="C5"/>
  <c r="M26" l="1"/>
  <c r="M27"/>
  <c r="M28"/>
  <c r="M29"/>
  <c r="M30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60"/>
  <c r="M23" i="1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60"/>
  <c r="Z60"/>
  <c r="AA60" s="1"/>
  <c r="AC60"/>
  <c r="AE101"/>
  <c r="AE102"/>
  <c r="AE103"/>
  <c r="AE104"/>
  <c r="AE105"/>
  <c r="AE106"/>
  <c r="AE107"/>
  <c r="AE108"/>
  <c r="AE109"/>
  <c r="AE90"/>
  <c r="AE91"/>
  <c r="AE92"/>
  <c r="AE93"/>
  <c r="AE94"/>
  <c r="AE95"/>
  <c r="AE96"/>
  <c r="AE97"/>
  <c r="AE98"/>
  <c r="AE99"/>
  <c r="AE100"/>
  <c r="AE103" i="2"/>
  <c r="AE104"/>
  <c r="AE105"/>
  <c r="AE106"/>
  <c r="AE107"/>
  <c r="AE108"/>
  <c r="AE109"/>
  <c r="AE79"/>
  <c r="AE80"/>
  <c r="AE81"/>
  <c r="AE82"/>
  <c r="AE83"/>
  <c r="AE84"/>
  <c r="AE85"/>
  <c r="AE86"/>
  <c r="AE87"/>
  <c r="AE88"/>
  <c r="AE89"/>
  <c r="AE90"/>
  <c r="AE91"/>
  <c r="AE92"/>
  <c r="AE93"/>
  <c r="AE94"/>
  <c r="AE95"/>
  <c r="AE96"/>
  <c r="AE97"/>
  <c r="AE98"/>
  <c r="AE99"/>
  <c r="AE100"/>
  <c r="AE101"/>
  <c r="AE102"/>
  <c r="AE61" i="1"/>
  <c r="AE62"/>
  <c r="AE63"/>
  <c r="AE64"/>
  <c r="AE65"/>
  <c r="AE66"/>
  <c r="AE67"/>
  <c r="AE68"/>
  <c r="AE69"/>
  <c r="AE70"/>
  <c r="AE71"/>
  <c r="AE72"/>
  <c r="AE73"/>
  <c r="AE74"/>
  <c r="AE75"/>
  <c r="AE76"/>
  <c r="AE77"/>
  <c r="AE78"/>
  <c r="AE79"/>
  <c r="AE80"/>
  <c r="AE81"/>
  <c r="AE82"/>
  <c r="AE83"/>
  <c r="AE84"/>
  <c r="AE85"/>
  <c r="AE86"/>
  <c r="AE87"/>
  <c r="AE88"/>
  <c r="AE89"/>
  <c r="AE49"/>
  <c r="AG49"/>
  <c r="AI49"/>
  <c r="AJ49"/>
  <c r="AK49"/>
  <c r="AL49"/>
  <c r="AM49"/>
  <c r="AN49"/>
  <c r="AE50"/>
  <c r="AG50"/>
  <c r="AI50"/>
  <c r="AJ50"/>
  <c r="AK50"/>
  <c r="AL50"/>
  <c r="AM50"/>
  <c r="AN50"/>
  <c r="AE51"/>
  <c r="AG51"/>
  <c r="AI51"/>
  <c r="AJ51"/>
  <c r="AK51"/>
  <c r="AL51"/>
  <c r="AM51"/>
  <c r="AN51"/>
  <c r="AE52"/>
  <c r="AG52"/>
  <c r="AI52"/>
  <c r="AJ52"/>
  <c r="AK52"/>
  <c r="AL52"/>
  <c r="AM52"/>
  <c r="AN52"/>
  <c r="AE53"/>
  <c r="AG53"/>
  <c r="AI53"/>
  <c r="AJ53"/>
  <c r="AK53"/>
  <c r="AL53"/>
  <c r="AM53"/>
  <c r="AN53"/>
  <c r="AE54"/>
  <c r="AG54"/>
  <c r="AI54"/>
  <c r="AJ54"/>
  <c r="AK54"/>
  <c r="AL54"/>
  <c r="AM54"/>
  <c r="AN54"/>
  <c r="AE55"/>
  <c r="AG55"/>
  <c r="AI55"/>
  <c r="AJ55"/>
  <c r="AK55"/>
  <c r="AL55"/>
  <c r="AM55"/>
  <c r="AN55"/>
  <c r="AE56"/>
  <c r="AG56"/>
  <c r="AI56"/>
  <c r="AJ56"/>
  <c r="AK56"/>
  <c r="AL56"/>
  <c r="AM56"/>
  <c r="AN56"/>
  <c r="AE57"/>
  <c r="AG57"/>
  <c r="AI57"/>
  <c r="AJ57"/>
  <c r="AK57"/>
  <c r="AL57"/>
  <c r="AM57"/>
  <c r="AN57"/>
  <c r="AE58"/>
  <c r="AG58"/>
  <c r="AI58"/>
  <c r="AJ58"/>
  <c r="AK58"/>
  <c r="AL58"/>
  <c r="AM58"/>
  <c r="AN58"/>
  <c r="AE59"/>
  <c r="AG59"/>
  <c r="AI59"/>
  <c r="AJ59"/>
  <c r="AK59"/>
  <c r="AL59"/>
  <c r="AM59"/>
  <c r="AN59"/>
  <c r="AE60"/>
  <c r="B51" i="4"/>
  <c r="B52"/>
  <c r="B53"/>
  <c r="B54"/>
  <c r="B55"/>
  <c r="B56"/>
  <c r="B57"/>
  <c r="B58"/>
  <c r="B59"/>
  <c r="B60"/>
  <c r="B61"/>
  <c r="AO56" i="1" l="1"/>
  <c r="AO52"/>
  <c r="B11" i="2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C11"/>
  <c r="D11"/>
  <c r="E11"/>
  <c r="AC11" s="1"/>
  <c r="C12"/>
  <c r="A31" s="1"/>
  <c r="D12"/>
  <c r="E12"/>
  <c r="AC12" s="1"/>
  <c r="C13"/>
  <c r="D13"/>
  <c r="E13"/>
  <c r="AC13" s="1"/>
  <c r="C14"/>
  <c r="D14"/>
  <c r="E14"/>
  <c r="AC14" s="1"/>
  <c r="C15"/>
  <c r="D15"/>
  <c r="E15"/>
  <c r="AC15" s="1"/>
  <c r="C16"/>
  <c r="D16"/>
  <c r="E16"/>
  <c r="AC16" s="1"/>
  <c r="C17"/>
  <c r="D17"/>
  <c r="E17"/>
  <c r="AC17" s="1"/>
  <c r="C18"/>
  <c r="D18"/>
  <c r="E18"/>
  <c r="AC18" s="1"/>
  <c r="C19"/>
  <c r="D19"/>
  <c r="E19"/>
  <c r="AC19" s="1"/>
  <c r="C20"/>
  <c r="D20"/>
  <c r="E20"/>
  <c r="AC20" s="1"/>
  <c r="C21"/>
  <c r="D21"/>
  <c r="E21"/>
  <c r="AC21" s="1"/>
  <c r="C22"/>
  <c r="D22"/>
  <c r="E22"/>
  <c r="AC22" s="1"/>
  <c r="C23"/>
  <c r="D23"/>
  <c r="E23"/>
  <c r="AC23" s="1"/>
  <c r="C24"/>
  <c r="D24"/>
  <c r="E24"/>
  <c r="AC24" s="1"/>
  <c r="C25"/>
  <c r="D25"/>
  <c r="E25"/>
  <c r="AC25" s="1"/>
  <c r="C26"/>
  <c r="D26"/>
  <c r="E26"/>
  <c r="AC26" s="1"/>
  <c r="C27"/>
  <c r="D27"/>
  <c r="E27"/>
  <c r="AC27" s="1"/>
  <c r="C28"/>
  <c r="D28"/>
  <c r="E28"/>
  <c r="AC28" s="1"/>
  <c r="C29"/>
  <c r="D29"/>
  <c r="E29"/>
  <c r="AC29" s="1"/>
  <c r="A30"/>
  <c r="D30"/>
  <c r="E30"/>
  <c r="AC30" s="1"/>
  <c r="D31"/>
  <c r="E31"/>
  <c r="A32"/>
  <c r="D32"/>
  <c r="E32"/>
  <c r="AC32" s="1"/>
  <c r="D33"/>
  <c r="E33"/>
  <c r="AC33" s="1"/>
  <c r="D34"/>
  <c r="E34"/>
  <c r="AC34" s="1"/>
  <c r="A35"/>
  <c r="D35"/>
  <c r="E35"/>
  <c r="AC35" s="1"/>
  <c r="C36"/>
  <c r="D36"/>
  <c r="E36"/>
  <c r="AC36" s="1"/>
  <c r="C37"/>
  <c r="D37"/>
  <c r="E37"/>
  <c r="AC37" s="1"/>
  <c r="D38"/>
  <c r="E38"/>
  <c r="AC38" s="1"/>
  <c r="C39"/>
  <c r="D39"/>
  <c r="E39"/>
  <c r="AC39" s="1"/>
  <c r="C40"/>
  <c r="D40"/>
  <c r="E40"/>
  <c r="C41"/>
  <c r="D41"/>
  <c r="E41"/>
  <c r="AC41" s="1"/>
  <c r="C42"/>
  <c r="D42"/>
  <c r="E42"/>
  <c r="AC42" s="1"/>
  <c r="C43"/>
  <c r="D43"/>
  <c r="E43"/>
  <c r="AC43" s="1"/>
  <c r="C44"/>
  <c r="D44"/>
  <c r="E44"/>
  <c r="AC44" s="1"/>
  <c r="C45"/>
  <c r="D45"/>
  <c r="E45"/>
  <c r="AC45" s="1"/>
  <c r="C46"/>
  <c r="D46"/>
  <c r="E46"/>
  <c r="AC46" s="1"/>
  <c r="C47"/>
  <c r="D47"/>
  <c r="E47"/>
  <c r="AC47" s="1"/>
  <c r="C48"/>
  <c r="D48"/>
  <c r="E48"/>
  <c r="AC48" s="1"/>
  <c r="C49"/>
  <c r="D49"/>
  <c r="E49"/>
  <c r="AC49" s="1"/>
  <c r="C50"/>
  <c r="D50"/>
  <c r="E50"/>
  <c r="AC50" s="1"/>
  <c r="C51"/>
  <c r="D51"/>
  <c r="E51"/>
  <c r="AC51" s="1"/>
  <c r="C52"/>
  <c r="D52"/>
  <c r="E52"/>
  <c r="AC52" s="1"/>
  <c r="C53"/>
  <c r="D53"/>
  <c r="E53"/>
  <c r="AC53" s="1"/>
  <c r="C54"/>
  <c r="D54"/>
  <c r="E54"/>
  <c r="AC54" s="1"/>
  <c r="C55"/>
  <c r="D55"/>
  <c r="E55"/>
  <c r="AC55" s="1"/>
  <c r="C56"/>
  <c r="D56"/>
  <c r="E56"/>
  <c r="AC56" s="1"/>
  <c r="A57"/>
  <c r="D57"/>
  <c r="E57"/>
  <c r="AC57" s="1"/>
  <c r="D58"/>
  <c r="E58"/>
  <c r="AC58" s="1"/>
  <c r="D59"/>
  <c r="E59"/>
  <c r="AC59" s="1"/>
  <c r="C60"/>
  <c r="A60" s="1"/>
  <c r="D60"/>
  <c r="E60"/>
  <c r="AC60" s="1"/>
  <c r="A33"/>
  <c r="D10"/>
  <c r="E10"/>
  <c r="AC10" s="1"/>
  <c r="AC40"/>
  <c r="AC31"/>
  <c r="AC66"/>
  <c r="B10"/>
  <c r="B13" i="1"/>
  <c r="D13"/>
  <c r="E13"/>
  <c r="B14"/>
  <c r="C14"/>
  <c r="D14"/>
  <c r="E14"/>
  <c r="B15"/>
  <c r="C15"/>
  <c r="D15"/>
  <c r="E15"/>
  <c r="B16"/>
  <c r="C16"/>
  <c r="D16"/>
  <c r="E16"/>
  <c r="B17"/>
  <c r="C17"/>
  <c r="D17"/>
  <c r="E17"/>
  <c r="B18"/>
  <c r="C18"/>
  <c r="D18"/>
  <c r="E18"/>
  <c r="B19"/>
  <c r="C19"/>
  <c r="D19"/>
  <c r="E19"/>
  <c r="B20"/>
  <c r="C20"/>
  <c r="D20"/>
  <c r="E20"/>
  <c r="B21"/>
  <c r="C21"/>
  <c r="D21"/>
  <c r="E21"/>
  <c r="B22"/>
  <c r="C22"/>
  <c r="D22"/>
  <c r="E22"/>
  <c r="B23"/>
  <c r="C23"/>
  <c r="H23" s="1"/>
  <c r="D23"/>
  <c r="E23"/>
  <c r="B24"/>
  <c r="C24"/>
  <c r="D24"/>
  <c r="E24"/>
  <c r="B25"/>
  <c r="C25"/>
  <c r="Y25" s="1"/>
  <c r="D25"/>
  <c r="E25"/>
  <c r="B26"/>
  <c r="C26"/>
  <c r="D26"/>
  <c r="E26"/>
  <c r="B27"/>
  <c r="C27"/>
  <c r="Y27" s="1"/>
  <c r="D27"/>
  <c r="E27"/>
  <c r="B28"/>
  <c r="C28"/>
  <c r="D28"/>
  <c r="E28"/>
  <c r="B29"/>
  <c r="C29"/>
  <c r="H29" s="1"/>
  <c r="D29"/>
  <c r="E29"/>
  <c r="B30"/>
  <c r="C30"/>
  <c r="X30" s="1"/>
  <c r="D30"/>
  <c r="E30"/>
  <c r="B31"/>
  <c r="C31"/>
  <c r="H31" s="1"/>
  <c r="D31"/>
  <c r="E31"/>
  <c r="B32"/>
  <c r="C32"/>
  <c r="D32"/>
  <c r="E32"/>
  <c r="B33"/>
  <c r="C33"/>
  <c r="Y33" s="1"/>
  <c r="D33"/>
  <c r="E33"/>
  <c r="B34"/>
  <c r="C34"/>
  <c r="D34"/>
  <c r="E34"/>
  <c r="B35"/>
  <c r="C35"/>
  <c r="Y35" s="1"/>
  <c r="D35"/>
  <c r="E35"/>
  <c r="B36"/>
  <c r="C36"/>
  <c r="D36"/>
  <c r="E36"/>
  <c r="B37"/>
  <c r="C37"/>
  <c r="H37" s="1"/>
  <c r="D37"/>
  <c r="B38"/>
  <c r="C38"/>
  <c r="Y38" s="1"/>
  <c r="D38"/>
  <c r="E38"/>
  <c r="B39"/>
  <c r="C39"/>
  <c r="A39" s="1"/>
  <c r="D39"/>
  <c r="E39"/>
  <c r="B40"/>
  <c r="C40"/>
  <c r="D40"/>
  <c r="E40"/>
  <c r="B41"/>
  <c r="C41"/>
  <c r="A41" s="1"/>
  <c r="D41"/>
  <c r="E41"/>
  <c r="B42"/>
  <c r="C42"/>
  <c r="D42"/>
  <c r="E42"/>
  <c r="B43"/>
  <c r="C43"/>
  <c r="A43" s="1"/>
  <c r="D43"/>
  <c r="E43"/>
  <c r="B44"/>
  <c r="C44"/>
  <c r="D44"/>
  <c r="E44"/>
  <c r="B45"/>
  <c r="C45"/>
  <c r="A45" s="1"/>
  <c r="D45"/>
  <c r="E45"/>
  <c r="B46"/>
  <c r="C46"/>
  <c r="X46" s="1"/>
  <c r="D46"/>
  <c r="E46"/>
  <c r="B47"/>
  <c r="C47"/>
  <c r="A47" s="1"/>
  <c r="D47"/>
  <c r="E47"/>
  <c r="B48"/>
  <c r="C48"/>
  <c r="D48"/>
  <c r="E48"/>
  <c r="B49"/>
  <c r="C49"/>
  <c r="A49" s="1"/>
  <c r="D49"/>
  <c r="E49"/>
  <c r="B50"/>
  <c r="C50"/>
  <c r="D50"/>
  <c r="E50"/>
  <c r="B51"/>
  <c r="C51"/>
  <c r="A51" s="1"/>
  <c r="D51"/>
  <c r="E51"/>
  <c r="B52"/>
  <c r="C52"/>
  <c r="D52"/>
  <c r="E52"/>
  <c r="B53"/>
  <c r="C53"/>
  <c r="A53" s="1"/>
  <c r="D53"/>
  <c r="E53"/>
  <c r="B54"/>
  <c r="C54"/>
  <c r="Y54" s="1"/>
  <c r="D54"/>
  <c r="E54"/>
  <c r="B55"/>
  <c r="C55"/>
  <c r="A55" s="1"/>
  <c r="D55"/>
  <c r="E55"/>
  <c r="B56"/>
  <c r="C56"/>
  <c r="D56"/>
  <c r="E56"/>
  <c r="B57"/>
  <c r="C57"/>
  <c r="A57" s="1"/>
  <c r="D57"/>
  <c r="E57"/>
  <c r="B58"/>
  <c r="C58"/>
  <c r="D58"/>
  <c r="E58"/>
  <c r="B59"/>
  <c r="C59"/>
  <c r="A59" s="1"/>
  <c r="D59"/>
  <c r="E59"/>
  <c r="A69" i="9"/>
  <c r="A51" i="8"/>
  <c r="A52"/>
  <c r="A53"/>
  <c r="A54"/>
  <c r="A55"/>
  <c r="A56"/>
  <c r="A57"/>
  <c r="A58"/>
  <c r="A59"/>
  <c r="A60"/>
  <c r="A61"/>
  <c r="A50" i="6"/>
  <c r="A51"/>
  <c r="A52"/>
  <c r="A53"/>
  <c r="A54"/>
  <c r="A55"/>
  <c r="A56"/>
  <c r="A57"/>
  <c r="A58"/>
  <c r="A59"/>
  <c r="A60"/>
  <c r="F50"/>
  <c r="AH49" i="1" s="1"/>
  <c r="F51" i="6"/>
  <c r="AH50" i="1" s="1"/>
  <c r="F52" i="6"/>
  <c r="AH51" i="1" s="1"/>
  <c r="F53" i="6"/>
  <c r="AH52" i="1" s="1"/>
  <c r="F54" i="6"/>
  <c r="AH53" i="1" s="1"/>
  <c r="F55" i="6"/>
  <c r="AH54" i="1" s="1"/>
  <c r="F56" i="6"/>
  <c r="AH55" i="1" s="1"/>
  <c r="F57" i="6"/>
  <c r="AH56" i="1" s="1"/>
  <c r="F58" i="6"/>
  <c r="AH57" i="1" s="1"/>
  <c r="F59" i="6"/>
  <c r="AH58" i="1" s="1"/>
  <c r="F60" i="6"/>
  <c r="AH59" i="1" s="1"/>
  <c r="D11"/>
  <c r="E11"/>
  <c r="D12"/>
  <c r="E12"/>
  <c r="E10"/>
  <c r="D10"/>
  <c r="X26"/>
  <c r="X34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11"/>
  <c r="AC12"/>
  <c r="AC13"/>
  <c r="AC14"/>
  <c r="AC15"/>
  <c r="AC16"/>
  <c r="AC17"/>
  <c r="AC10"/>
  <c r="G23"/>
  <c r="J23"/>
  <c r="K23" s="1"/>
  <c r="P23"/>
  <c r="Q23"/>
  <c r="R23"/>
  <c r="S23"/>
  <c r="T23"/>
  <c r="U23"/>
  <c r="V23"/>
  <c r="W23"/>
  <c r="G24"/>
  <c r="J24"/>
  <c r="K24" s="1"/>
  <c r="P24"/>
  <c r="Q24"/>
  <c r="R24"/>
  <c r="S24"/>
  <c r="T24"/>
  <c r="U24"/>
  <c r="V24"/>
  <c r="W24"/>
  <c r="G25"/>
  <c r="H25"/>
  <c r="J25"/>
  <c r="K25" s="1"/>
  <c r="P25"/>
  <c r="Q25"/>
  <c r="R25"/>
  <c r="S25"/>
  <c r="T25"/>
  <c r="U25"/>
  <c r="V25"/>
  <c r="W25"/>
  <c r="G26"/>
  <c r="J26"/>
  <c r="K26" s="1"/>
  <c r="P26"/>
  <c r="Q26"/>
  <c r="R26"/>
  <c r="S26"/>
  <c r="T26"/>
  <c r="U26"/>
  <c r="V26"/>
  <c r="W26"/>
  <c r="Y26"/>
  <c r="G27"/>
  <c r="H27"/>
  <c r="J27"/>
  <c r="K27" s="1"/>
  <c r="P27"/>
  <c r="Q27"/>
  <c r="R27"/>
  <c r="S27"/>
  <c r="T27"/>
  <c r="U27"/>
  <c r="V27"/>
  <c r="W27"/>
  <c r="X27"/>
  <c r="G28"/>
  <c r="J28"/>
  <c r="K28" s="1"/>
  <c r="P28"/>
  <c r="Q28"/>
  <c r="R28"/>
  <c r="S28"/>
  <c r="T28"/>
  <c r="U28"/>
  <c r="V28"/>
  <c r="W28"/>
  <c r="G29"/>
  <c r="J29"/>
  <c r="K29" s="1"/>
  <c r="P29"/>
  <c r="Q29"/>
  <c r="R29"/>
  <c r="S29"/>
  <c r="T29"/>
  <c r="U29"/>
  <c r="V29"/>
  <c r="W29"/>
  <c r="Y29"/>
  <c r="G30"/>
  <c r="J30"/>
  <c r="K30" s="1"/>
  <c r="P30"/>
  <c r="Q30"/>
  <c r="R30"/>
  <c r="S30"/>
  <c r="T30"/>
  <c r="U30"/>
  <c r="V30"/>
  <c r="W30"/>
  <c r="G31"/>
  <c r="J31"/>
  <c r="K31" s="1"/>
  <c r="P31"/>
  <c r="Q31"/>
  <c r="R31"/>
  <c r="S31"/>
  <c r="T31"/>
  <c r="U31"/>
  <c r="V31"/>
  <c r="W31"/>
  <c r="G32"/>
  <c r="J32"/>
  <c r="K32" s="1"/>
  <c r="P32"/>
  <c r="Q32"/>
  <c r="R32"/>
  <c r="S32"/>
  <c r="T32"/>
  <c r="U32"/>
  <c r="V32"/>
  <c r="W32"/>
  <c r="G33"/>
  <c r="H33"/>
  <c r="J33"/>
  <c r="K33" s="1"/>
  <c r="P33"/>
  <c r="Q33"/>
  <c r="R33"/>
  <c r="S33"/>
  <c r="T33"/>
  <c r="U33"/>
  <c r="V33"/>
  <c r="W33"/>
  <c r="X33"/>
  <c r="G34"/>
  <c r="J34"/>
  <c r="K34" s="1"/>
  <c r="P34"/>
  <c r="Q34"/>
  <c r="R34"/>
  <c r="S34"/>
  <c r="T34"/>
  <c r="U34"/>
  <c r="V34"/>
  <c r="W34"/>
  <c r="Y34"/>
  <c r="G35"/>
  <c r="H35"/>
  <c r="J35"/>
  <c r="K35" s="1"/>
  <c r="P35"/>
  <c r="Q35"/>
  <c r="R35"/>
  <c r="S35"/>
  <c r="T35"/>
  <c r="U35"/>
  <c r="V35"/>
  <c r="W35"/>
  <c r="X35"/>
  <c r="G36"/>
  <c r="J36"/>
  <c r="K36" s="1"/>
  <c r="P36"/>
  <c r="Q36"/>
  <c r="R36"/>
  <c r="S36"/>
  <c r="T36"/>
  <c r="U36"/>
  <c r="V36"/>
  <c r="W36"/>
  <c r="G37"/>
  <c r="J37"/>
  <c r="K37" s="1"/>
  <c r="P37"/>
  <c r="Q37"/>
  <c r="R37"/>
  <c r="S37"/>
  <c r="T37"/>
  <c r="U37"/>
  <c r="V37"/>
  <c r="W37"/>
  <c r="Y37"/>
  <c r="G38"/>
  <c r="J38"/>
  <c r="K38" s="1"/>
  <c r="P38"/>
  <c r="Q38"/>
  <c r="R38"/>
  <c r="S38"/>
  <c r="T38"/>
  <c r="U38"/>
  <c r="V38"/>
  <c r="W38"/>
  <c r="G39"/>
  <c r="J39"/>
  <c r="K39" s="1"/>
  <c r="P39"/>
  <c r="Q39"/>
  <c r="R39"/>
  <c r="S39"/>
  <c r="T39"/>
  <c r="U39"/>
  <c r="V39"/>
  <c r="W39"/>
  <c r="G40"/>
  <c r="J40"/>
  <c r="K40" s="1"/>
  <c r="P40"/>
  <c r="Q40"/>
  <c r="R40"/>
  <c r="S40"/>
  <c r="T40"/>
  <c r="U40"/>
  <c r="V40"/>
  <c r="W40"/>
  <c r="G41"/>
  <c r="J41"/>
  <c r="K41" s="1"/>
  <c r="P41"/>
  <c r="Q41"/>
  <c r="R41"/>
  <c r="S41"/>
  <c r="T41"/>
  <c r="U41"/>
  <c r="V41"/>
  <c r="W41"/>
  <c r="Y41"/>
  <c r="G42"/>
  <c r="J42"/>
  <c r="K42" s="1"/>
  <c r="P42"/>
  <c r="Q42"/>
  <c r="R42"/>
  <c r="S42"/>
  <c r="T42"/>
  <c r="U42"/>
  <c r="V42"/>
  <c r="W42"/>
  <c r="G43"/>
  <c r="J43"/>
  <c r="K43" s="1"/>
  <c r="P43"/>
  <c r="Q43"/>
  <c r="R43"/>
  <c r="S43"/>
  <c r="T43"/>
  <c r="U43"/>
  <c r="V43"/>
  <c r="W43"/>
  <c r="G44"/>
  <c r="J44"/>
  <c r="K44" s="1"/>
  <c r="P44"/>
  <c r="Q44"/>
  <c r="R44"/>
  <c r="S44"/>
  <c r="T44"/>
  <c r="U44"/>
  <c r="V44"/>
  <c r="W44"/>
  <c r="G45"/>
  <c r="J45"/>
  <c r="K45" s="1"/>
  <c r="P45"/>
  <c r="Q45"/>
  <c r="R45"/>
  <c r="S45"/>
  <c r="T45"/>
  <c r="U45"/>
  <c r="V45"/>
  <c r="W45"/>
  <c r="G46"/>
  <c r="J46"/>
  <c r="K46" s="1"/>
  <c r="P46"/>
  <c r="Q46"/>
  <c r="R46"/>
  <c r="S46"/>
  <c r="T46"/>
  <c r="U46"/>
  <c r="V46"/>
  <c r="W46"/>
  <c r="G47"/>
  <c r="H47"/>
  <c r="J47"/>
  <c r="K47" s="1"/>
  <c r="P47"/>
  <c r="Q47"/>
  <c r="R47"/>
  <c r="S47"/>
  <c r="T47"/>
  <c r="U47"/>
  <c r="V47"/>
  <c r="W47"/>
  <c r="X47"/>
  <c r="G48"/>
  <c r="J48"/>
  <c r="K48" s="1"/>
  <c r="P48"/>
  <c r="Q48"/>
  <c r="R48"/>
  <c r="S48"/>
  <c r="T48"/>
  <c r="U48"/>
  <c r="V48"/>
  <c r="W48"/>
  <c r="G49"/>
  <c r="J49"/>
  <c r="K49" s="1"/>
  <c r="P49"/>
  <c r="Q49"/>
  <c r="R49"/>
  <c r="S49"/>
  <c r="T49"/>
  <c r="U49"/>
  <c r="V49"/>
  <c r="W49"/>
  <c r="G50"/>
  <c r="J50"/>
  <c r="K50" s="1"/>
  <c r="P50"/>
  <c r="Q50"/>
  <c r="R50"/>
  <c r="S50"/>
  <c r="T50"/>
  <c r="U50"/>
  <c r="V50"/>
  <c r="W50"/>
  <c r="G51"/>
  <c r="J51"/>
  <c r="K51" s="1"/>
  <c r="P51"/>
  <c r="Q51"/>
  <c r="R51"/>
  <c r="S51"/>
  <c r="T51"/>
  <c r="U51"/>
  <c r="V51"/>
  <c r="W51"/>
  <c r="Y51"/>
  <c r="G52"/>
  <c r="J52"/>
  <c r="K52" s="1"/>
  <c r="P52"/>
  <c r="Q52"/>
  <c r="R52"/>
  <c r="S52"/>
  <c r="T52"/>
  <c r="U52"/>
  <c r="V52"/>
  <c r="W52"/>
  <c r="G53"/>
  <c r="H53"/>
  <c r="J53"/>
  <c r="K53" s="1"/>
  <c r="P53"/>
  <c r="Q53"/>
  <c r="R53"/>
  <c r="S53"/>
  <c r="T53"/>
  <c r="U53"/>
  <c r="V53"/>
  <c r="W53"/>
  <c r="X53"/>
  <c r="G54"/>
  <c r="J54"/>
  <c r="K54" s="1"/>
  <c r="P54"/>
  <c r="Q54"/>
  <c r="R54"/>
  <c r="S54"/>
  <c r="T54"/>
  <c r="U54"/>
  <c r="V54"/>
  <c r="W54"/>
  <c r="G55"/>
  <c r="J55"/>
  <c r="K55" s="1"/>
  <c r="P55"/>
  <c r="Q55"/>
  <c r="R55"/>
  <c r="S55"/>
  <c r="T55"/>
  <c r="U55"/>
  <c r="V55"/>
  <c r="W55"/>
  <c r="G56"/>
  <c r="J56"/>
  <c r="K56" s="1"/>
  <c r="P56"/>
  <c r="Q56"/>
  <c r="R56"/>
  <c r="S56"/>
  <c r="T56"/>
  <c r="U56"/>
  <c r="V56"/>
  <c r="W56"/>
  <c r="G57"/>
  <c r="J57"/>
  <c r="K57" s="1"/>
  <c r="P57"/>
  <c r="Q57"/>
  <c r="R57"/>
  <c r="S57"/>
  <c r="T57"/>
  <c r="U57"/>
  <c r="V57"/>
  <c r="W57"/>
  <c r="Y57"/>
  <c r="G58"/>
  <c r="J58"/>
  <c r="K58" s="1"/>
  <c r="P58"/>
  <c r="Q58"/>
  <c r="R58"/>
  <c r="S58"/>
  <c r="T58"/>
  <c r="U58"/>
  <c r="V58"/>
  <c r="W58"/>
  <c r="G59"/>
  <c r="J59"/>
  <c r="K59" s="1"/>
  <c r="P59"/>
  <c r="Q59"/>
  <c r="R59"/>
  <c r="S59"/>
  <c r="T59"/>
  <c r="U59"/>
  <c r="V59"/>
  <c r="W59"/>
  <c r="B11"/>
  <c r="B12"/>
  <c r="A60" i="12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B4"/>
  <c r="B3"/>
  <c r="B2"/>
  <c r="A23" i="11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B4"/>
  <c r="B3"/>
  <c r="B2"/>
  <c r="Y23" i="1" l="1"/>
  <c r="Z23" s="1"/>
  <c r="AA23" s="1"/>
  <c r="Y31"/>
  <c r="Z31" s="1"/>
  <c r="AA31" s="1"/>
  <c r="X54"/>
  <c r="X25"/>
  <c r="X38"/>
  <c r="Y46"/>
  <c r="X37"/>
  <c r="X31"/>
  <c r="Y30"/>
  <c r="X29"/>
  <c r="X23"/>
  <c r="A13"/>
  <c r="A11"/>
  <c r="A10"/>
  <c r="A12"/>
  <c r="X55"/>
  <c r="H55"/>
  <c r="Y49"/>
  <c r="X45"/>
  <c r="H45"/>
  <c r="Y43"/>
  <c r="X39"/>
  <c r="H39"/>
  <c r="A58"/>
  <c r="A56"/>
  <c r="A54"/>
  <c r="A52"/>
  <c r="A50"/>
  <c r="A48"/>
  <c r="A46"/>
  <c r="A44"/>
  <c r="A42"/>
  <c r="A40"/>
  <c r="A38"/>
  <c r="Y59"/>
  <c r="H59"/>
  <c r="Y58"/>
  <c r="X57"/>
  <c r="H57"/>
  <c r="Y55"/>
  <c r="Y53"/>
  <c r="Z53" s="1"/>
  <c r="AA53" s="1"/>
  <c r="X51"/>
  <c r="H51"/>
  <c r="Z51" s="1"/>
  <c r="AA51" s="1"/>
  <c r="Y50"/>
  <c r="X49"/>
  <c r="H49"/>
  <c r="Y47"/>
  <c r="Z47" s="1"/>
  <c r="AA47" s="1"/>
  <c r="Y45"/>
  <c r="X43"/>
  <c r="H43"/>
  <c r="Y42"/>
  <c r="X41"/>
  <c r="H41"/>
  <c r="Z41" s="1"/>
  <c r="AA41" s="1"/>
  <c r="Y39"/>
  <c r="X58"/>
  <c r="X50"/>
  <c r="X42"/>
  <c r="A37"/>
  <c r="A36"/>
  <c r="A35"/>
  <c r="A34"/>
  <c r="A33"/>
  <c r="A32"/>
  <c r="A31"/>
  <c r="A30"/>
  <c r="A29"/>
  <c r="A28"/>
  <c r="A27"/>
  <c r="A26"/>
  <c r="A25"/>
  <c r="A24"/>
  <c r="A23"/>
  <c r="A21"/>
  <c r="A19"/>
  <c r="A17"/>
  <c r="A16"/>
  <c r="A15"/>
  <c r="A14"/>
  <c r="A38" i="2"/>
  <c r="A34"/>
  <c r="Z35" i="1"/>
  <c r="AA35" s="1"/>
  <c r="Z33"/>
  <c r="AA33" s="1"/>
  <c r="Z27"/>
  <c r="AA27" s="1"/>
  <c r="Z25"/>
  <c r="AA25" s="1"/>
  <c r="A55" i="2"/>
  <c r="H55"/>
  <c r="Y55"/>
  <c r="A53"/>
  <c r="H53"/>
  <c r="Y53"/>
  <c r="A51"/>
  <c r="H51"/>
  <c r="Y51"/>
  <c r="A49"/>
  <c r="H49"/>
  <c r="Y49"/>
  <c r="A47"/>
  <c r="H47"/>
  <c r="Y47"/>
  <c r="A39"/>
  <c r="H39"/>
  <c r="Y39"/>
  <c r="A37"/>
  <c r="H37"/>
  <c r="Y37"/>
  <c r="A28"/>
  <c r="H28"/>
  <c r="Y28"/>
  <c r="A26"/>
  <c r="H26"/>
  <c r="Y26"/>
  <c r="A24"/>
  <c r="H24"/>
  <c r="Y24"/>
  <c r="A22"/>
  <c r="A20"/>
  <c r="A18"/>
  <c r="A16"/>
  <c r="A22" i="1"/>
  <c r="A20"/>
  <c r="A18"/>
  <c r="Y60" i="2"/>
  <c r="H60"/>
  <c r="A56"/>
  <c r="Y56"/>
  <c r="H56"/>
  <c r="A54"/>
  <c r="Y54"/>
  <c r="H54"/>
  <c r="A52"/>
  <c r="Y52"/>
  <c r="H52"/>
  <c r="A50"/>
  <c r="Y50"/>
  <c r="H50"/>
  <c r="A48"/>
  <c r="Y48"/>
  <c r="H48"/>
  <c r="A40"/>
  <c r="Y40"/>
  <c r="H40"/>
  <c r="A36"/>
  <c r="Y36"/>
  <c r="H36"/>
  <c r="A29"/>
  <c r="Y29"/>
  <c r="H29"/>
  <c r="A27"/>
  <c r="Y27"/>
  <c r="H27"/>
  <c r="A25"/>
  <c r="Y25"/>
  <c r="H25"/>
  <c r="A23"/>
  <c r="A21"/>
  <c r="A19"/>
  <c r="A17"/>
  <c r="A45"/>
  <c r="Y45"/>
  <c r="H45"/>
  <c r="A41"/>
  <c r="Y41"/>
  <c r="H41"/>
  <c r="A46"/>
  <c r="Y46"/>
  <c r="H46"/>
  <c r="A44"/>
  <c r="Y44"/>
  <c r="H44"/>
  <c r="A42"/>
  <c r="Y42"/>
  <c r="H42"/>
  <c r="Z37" i="1"/>
  <c r="AA37" s="1"/>
  <c r="Z29"/>
  <c r="AA29" s="1"/>
  <c r="A15" i="2"/>
  <c r="A43"/>
  <c r="Y43"/>
  <c r="H43"/>
  <c r="A14"/>
  <c r="A13"/>
  <c r="A12"/>
  <c r="A11"/>
  <c r="A10"/>
  <c r="AO50" i="1"/>
  <c r="AO49"/>
  <c r="AO53"/>
  <c r="AO55"/>
  <c r="AO51"/>
  <c r="AO57"/>
  <c r="AO54"/>
  <c r="AO58"/>
  <c r="X59"/>
  <c r="A59" i="2"/>
  <c r="A58"/>
  <c r="X56" i="1"/>
  <c r="H56"/>
  <c r="X52"/>
  <c r="H52"/>
  <c r="X48"/>
  <c r="H48"/>
  <c r="X44"/>
  <c r="H44"/>
  <c r="X40"/>
  <c r="H40"/>
  <c r="X36"/>
  <c r="H36"/>
  <c r="X32"/>
  <c r="H32"/>
  <c r="X28"/>
  <c r="H28"/>
  <c r="X24"/>
  <c r="H24"/>
  <c r="Y56"/>
  <c r="Y52"/>
  <c r="Y48"/>
  <c r="Y44"/>
  <c r="Y40"/>
  <c r="Y36"/>
  <c r="Y32"/>
  <c r="Y28"/>
  <c r="Y24"/>
  <c r="H58"/>
  <c r="H54"/>
  <c r="Z54" s="1"/>
  <c r="AA54" s="1"/>
  <c r="H50"/>
  <c r="H46"/>
  <c r="H42"/>
  <c r="H38"/>
  <c r="Z38" s="1"/>
  <c r="AA38" s="1"/>
  <c r="H34"/>
  <c r="Z34" s="1"/>
  <c r="AA34" s="1"/>
  <c r="H30"/>
  <c r="H26"/>
  <c r="Z26" s="1"/>
  <c r="AA26" s="1"/>
  <c r="Z46" l="1"/>
  <c r="AA46" s="1"/>
  <c r="Z30"/>
  <c r="AA30" s="1"/>
  <c r="Z49"/>
  <c r="AA49" s="1"/>
  <c r="Z44"/>
  <c r="AA44" s="1"/>
  <c r="Z28"/>
  <c r="AA28" s="1"/>
  <c r="Z52"/>
  <c r="AA52" s="1"/>
  <c r="Z36"/>
  <c r="AA36" s="1"/>
  <c r="Z45"/>
  <c r="AA45" s="1"/>
  <c r="Z50"/>
  <c r="AA50" s="1"/>
  <c r="Z43"/>
  <c r="AA43" s="1"/>
  <c r="Z55"/>
  <c r="AA55" s="1"/>
  <c r="B2" i="13"/>
  <c r="C2"/>
  <c r="Z39" i="1"/>
  <c r="AA39" s="1"/>
  <c r="Z42"/>
  <c r="AA42" s="1"/>
  <c r="Z24"/>
  <c r="AA24" s="1"/>
  <c r="Z32"/>
  <c r="AA32" s="1"/>
  <c r="Z40"/>
  <c r="AA40" s="1"/>
  <c r="Z48"/>
  <c r="AA48" s="1"/>
  <c r="C8" i="9"/>
  <c r="E7" i="7"/>
  <c r="N66" i="2" l="1"/>
  <c r="K62" i="9" l="1"/>
  <c r="L62" s="1"/>
  <c r="K63"/>
  <c r="L63" s="1"/>
  <c r="K64"/>
  <c r="L64" s="1"/>
  <c r="K65"/>
  <c r="L65" s="1"/>
  <c r="K66"/>
  <c r="L66" s="1"/>
  <c r="K67"/>
  <c r="L67" s="1"/>
  <c r="K68"/>
  <c r="L68" s="1"/>
  <c r="E62"/>
  <c r="F62" s="1"/>
  <c r="E63"/>
  <c r="F63" s="1"/>
  <c r="E64"/>
  <c r="F64" s="1"/>
  <c r="E65"/>
  <c r="F65" s="1"/>
  <c r="E66"/>
  <c r="F66" s="1"/>
  <c r="E67"/>
  <c r="F67" s="1"/>
  <c r="E68"/>
  <c r="F68" s="1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AE67" i="2"/>
  <c r="AE68"/>
  <c r="AE69"/>
  <c r="AE70"/>
  <c r="AE71"/>
  <c r="AE72"/>
  <c r="AE73"/>
  <c r="AE74"/>
  <c r="AE75"/>
  <c r="AE76"/>
  <c r="AE77"/>
  <c r="AE78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AE47"/>
  <c r="AE48"/>
  <c r="AE49"/>
  <c r="AE50"/>
  <c r="AE51"/>
  <c r="AE52"/>
  <c r="AE53"/>
  <c r="AE54"/>
  <c r="AE55"/>
  <c r="AE56"/>
  <c r="AE57"/>
  <c r="AE58"/>
  <c r="AE59"/>
  <c r="AE60"/>
  <c r="AE61"/>
  <c r="AE62"/>
  <c r="AE63"/>
  <c r="AE64"/>
  <c r="AE65"/>
  <c r="AE66"/>
  <c r="AE10"/>
  <c r="B2"/>
  <c r="C6" i="4" l="1"/>
  <c r="C5"/>
  <c r="B6" i="9"/>
  <c r="B5"/>
  <c r="B6" i="8"/>
  <c r="B5"/>
  <c r="A6" i="6"/>
  <c r="A6" i="7" s="1"/>
  <c r="A5" i="6"/>
  <c r="A5" i="7" s="1"/>
  <c r="A7" i="6"/>
  <c r="A7" i="7" s="1"/>
  <c r="A4"/>
  <c r="A3"/>
  <c r="L11" i="8"/>
  <c r="AO59" i="1" l="1"/>
  <c r="D44" i="10" l="1"/>
  <c r="F25" i="7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24" i="6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AI11" i="2" l="1"/>
  <c r="AK11"/>
  <c r="AM11"/>
  <c r="AI12"/>
  <c r="AK12"/>
  <c r="AM12"/>
  <c r="AI13"/>
  <c r="AK13"/>
  <c r="AM13"/>
  <c r="AI14"/>
  <c r="AK14"/>
  <c r="AM14"/>
  <c r="AI15"/>
  <c r="AK15"/>
  <c r="AM15"/>
  <c r="AI16"/>
  <c r="AK16"/>
  <c r="AM16"/>
  <c r="AI17"/>
  <c r="AK17"/>
  <c r="AM17"/>
  <c r="AI18"/>
  <c r="AK18"/>
  <c r="AM18"/>
  <c r="AI19"/>
  <c r="AK19"/>
  <c r="AM19"/>
  <c r="AI20"/>
  <c r="AK20"/>
  <c r="AM20"/>
  <c r="AI21"/>
  <c r="AK21"/>
  <c r="AM21"/>
  <c r="AI22"/>
  <c r="AK22"/>
  <c r="AM22"/>
  <c r="AI23"/>
  <c r="AK23"/>
  <c r="AM23"/>
  <c r="AI24"/>
  <c r="AK24"/>
  <c r="AM24"/>
  <c r="AI25"/>
  <c r="AJ25"/>
  <c r="AK25"/>
  <c r="AL25"/>
  <c r="AM25"/>
  <c r="AI26"/>
  <c r="AK26"/>
  <c r="AM26"/>
  <c r="AI27"/>
  <c r="AK27"/>
  <c r="AM27"/>
  <c r="AI28"/>
  <c r="AK28"/>
  <c r="AM28"/>
  <c r="AI29"/>
  <c r="AK29"/>
  <c r="AM29"/>
  <c r="AI30"/>
  <c r="AK30"/>
  <c r="AM30"/>
  <c r="AI31"/>
  <c r="AK31"/>
  <c r="AM31"/>
  <c r="AI32"/>
  <c r="AK32"/>
  <c r="AM32"/>
  <c r="AI33"/>
  <c r="AK33"/>
  <c r="AM33"/>
  <c r="AI34"/>
  <c r="AK34"/>
  <c r="AM34"/>
  <c r="AI35"/>
  <c r="AK35"/>
  <c r="AM35"/>
  <c r="AI36"/>
  <c r="AK36"/>
  <c r="AM36"/>
  <c r="AI37"/>
  <c r="AK37"/>
  <c r="AM37"/>
  <c r="AI38"/>
  <c r="AK38"/>
  <c r="AM38"/>
  <c r="AI39"/>
  <c r="AK39"/>
  <c r="AM39"/>
  <c r="AI40"/>
  <c r="AK40"/>
  <c r="AM40"/>
  <c r="AI41"/>
  <c r="AK41"/>
  <c r="AM41"/>
  <c r="AI42"/>
  <c r="AK42"/>
  <c r="AM42"/>
  <c r="AI43"/>
  <c r="AK43"/>
  <c r="AM43"/>
  <c r="AI44"/>
  <c r="AK44"/>
  <c r="AM44"/>
  <c r="AI45"/>
  <c r="AK45"/>
  <c r="AM45"/>
  <c r="AI46"/>
  <c r="AK46"/>
  <c r="AM46"/>
  <c r="AI47"/>
  <c r="AK47"/>
  <c r="AM47"/>
  <c r="AI48"/>
  <c r="AK48"/>
  <c r="AM48"/>
  <c r="AI49"/>
  <c r="AK49"/>
  <c r="AM49"/>
  <c r="AI50"/>
  <c r="AK50"/>
  <c r="AM50"/>
  <c r="AI51"/>
  <c r="AK51"/>
  <c r="AM51"/>
  <c r="AI52"/>
  <c r="AK52"/>
  <c r="AM52"/>
  <c r="AI53"/>
  <c r="AK53"/>
  <c r="AM53"/>
  <c r="AI54"/>
  <c r="AK54"/>
  <c r="AM54"/>
  <c r="AI55"/>
  <c r="AK55"/>
  <c r="AM55"/>
  <c r="AI56"/>
  <c r="AK56"/>
  <c r="AM56"/>
  <c r="AI57"/>
  <c r="AK57"/>
  <c r="AM57"/>
  <c r="AI58"/>
  <c r="AK58"/>
  <c r="AM58"/>
  <c r="AI59"/>
  <c r="AK59"/>
  <c r="AM59"/>
  <c r="AM10"/>
  <c r="AK10"/>
  <c r="AI10"/>
  <c r="AG11"/>
  <c r="AG12"/>
  <c r="AG13"/>
  <c r="AG14"/>
  <c r="AG15"/>
  <c r="AG16"/>
  <c r="AG17"/>
  <c r="AG18"/>
  <c r="AH18"/>
  <c r="J33" s="1"/>
  <c r="AG19"/>
  <c r="AH19"/>
  <c r="AG20"/>
  <c r="AH20"/>
  <c r="AG21"/>
  <c r="AH21"/>
  <c r="AG22"/>
  <c r="AH22"/>
  <c r="AG23"/>
  <c r="AH23"/>
  <c r="AG24"/>
  <c r="AH24"/>
  <c r="AG25"/>
  <c r="AH25"/>
  <c r="AG26"/>
  <c r="AH26"/>
  <c r="AG27"/>
  <c r="AH27"/>
  <c r="AG28"/>
  <c r="AH28"/>
  <c r="AG29"/>
  <c r="AH29"/>
  <c r="AG30"/>
  <c r="AH30"/>
  <c r="AG31"/>
  <c r="AH31"/>
  <c r="AG32"/>
  <c r="AH32"/>
  <c r="AG33"/>
  <c r="AH33"/>
  <c r="AG34"/>
  <c r="AH34"/>
  <c r="AG35"/>
  <c r="AH35"/>
  <c r="AG36"/>
  <c r="AH36"/>
  <c r="AG37"/>
  <c r="AH37"/>
  <c r="AG38"/>
  <c r="AH38"/>
  <c r="AG39"/>
  <c r="AH39"/>
  <c r="AG40"/>
  <c r="AH40"/>
  <c r="AG41"/>
  <c r="AH41"/>
  <c r="AG42"/>
  <c r="AH42"/>
  <c r="AG43"/>
  <c r="AH43"/>
  <c r="AG44"/>
  <c r="AH44"/>
  <c r="AG45"/>
  <c r="AH45"/>
  <c r="AG46"/>
  <c r="AH46"/>
  <c r="AG47"/>
  <c r="AH47"/>
  <c r="AG48"/>
  <c r="AH48"/>
  <c r="AG49"/>
  <c r="AH49"/>
  <c r="AG50"/>
  <c r="AH50"/>
  <c r="AG51"/>
  <c r="AH51"/>
  <c r="AG52"/>
  <c r="AH52"/>
  <c r="AG53"/>
  <c r="AH53"/>
  <c r="AG54"/>
  <c r="AH54"/>
  <c r="AG55"/>
  <c r="AH55"/>
  <c r="AG56"/>
  <c r="AH56"/>
  <c r="AG57"/>
  <c r="AH57"/>
  <c r="AG58"/>
  <c r="AH58"/>
  <c r="AG59"/>
  <c r="AH59"/>
  <c r="AG10"/>
  <c r="A66"/>
  <c r="A65"/>
  <c r="A64"/>
  <c r="A63"/>
  <c r="D3"/>
  <c r="F301" i="9"/>
  <c r="A301"/>
  <c r="F300"/>
  <c r="A300"/>
  <c r="F299"/>
  <c r="A299"/>
  <c r="F298"/>
  <c r="A298"/>
  <c r="F297"/>
  <c r="A297"/>
  <c r="F296"/>
  <c r="A296"/>
  <c r="F295"/>
  <c r="A295"/>
  <c r="F294"/>
  <c r="A294"/>
  <c r="F293"/>
  <c r="A293"/>
  <c r="F292"/>
  <c r="A292"/>
  <c r="F291"/>
  <c r="A291"/>
  <c r="F290"/>
  <c r="A290"/>
  <c r="F289"/>
  <c r="A289"/>
  <c r="F288"/>
  <c r="A288"/>
  <c r="F287"/>
  <c r="A287"/>
  <c r="F286"/>
  <c r="A286"/>
  <c r="F285"/>
  <c r="A285"/>
  <c r="F284"/>
  <c r="A284"/>
  <c r="F283"/>
  <c r="A283"/>
  <c r="F282"/>
  <c r="A282"/>
  <c r="F281"/>
  <c r="A281"/>
  <c r="F280"/>
  <c r="A280"/>
  <c r="F279"/>
  <c r="A279"/>
  <c r="F278"/>
  <c r="A278"/>
  <c r="F277"/>
  <c r="A277"/>
  <c r="F276"/>
  <c r="A276"/>
  <c r="F275"/>
  <c r="A275"/>
  <c r="F274"/>
  <c r="A274"/>
  <c r="F273"/>
  <c r="A273"/>
  <c r="F272"/>
  <c r="A272"/>
  <c r="F271"/>
  <c r="A271"/>
  <c r="F270"/>
  <c r="A270"/>
  <c r="F269"/>
  <c r="A269"/>
  <c r="F268"/>
  <c r="A268"/>
  <c r="F267"/>
  <c r="A267"/>
  <c r="F266"/>
  <c r="A266"/>
  <c r="F265"/>
  <c r="A265"/>
  <c r="F264"/>
  <c r="A264"/>
  <c r="F263"/>
  <c r="A263"/>
  <c r="F262"/>
  <c r="A262"/>
  <c r="F261"/>
  <c r="A261"/>
  <c r="F260"/>
  <c r="A260"/>
  <c r="F259"/>
  <c r="A259"/>
  <c r="F258"/>
  <c r="A258"/>
  <c r="F257"/>
  <c r="A257"/>
  <c r="F256"/>
  <c r="A256"/>
  <c r="F255"/>
  <c r="A255"/>
  <c r="F254"/>
  <c r="A254"/>
  <c r="F253"/>
  <c r="A253"/>
  <c r="F252"/>
  <c r="A252"/>
  <c r="F251"/>
  <c r="A251"/>
  <c r="F250"/>
  <c r="A250"/>
  <c r="F249"/>
  <c r="A249"/>
  <c r="F248"/>
  <c r="A248"/>
  <c r="F247"/>
  <c r="A247"/>
  <c r="F246"/>
  <c r="A246"/>
  <c r="F245"/>
  <c r="A245"/>
  <c r="F244"/>
  <c r="A244"/>
  <c r="F243"/>
  <c r="A243"/>
  <c r="F242"/>
  <c r="A242"/>
  <c r="F241"/>
  <c r="A241"/>
  <c r="F240"/>
  <c r="A240"/>
  <c r="F239"/>
  <c r="A239"/>
  <c r="F238"/>
  <c r="A238"/>
  <c r="F237"/>
  <c r="A237"/>
  <c r="F236"/>
  <c r="A236"/>
  <c r="F235"/>
  <c r="A235"/>
  <c r="F234"/>
  <c r="A234"/>
  <c r="F233"/>
  <c r="A233"/>
  <c r="F232"/>
  <c r="A232"/>
  <c r="F231"/>
  <c r="A231"/>
  <c r="F230"/>
  <c r="A230"/>
  <c r="F229"/>
  <c r="A229"/>
  <c r="F228"/>
  <c r="A228"/>
  <c r="F227"/>
  <c r="A227"/>
  <c r="F226"/>
  <c r="A226"/>
  <c r="F225"/>
  <c r="A225"/>
  <c r="F224"/>
  <c r="A224"/>
  <c r="F223"/>
  <c r="A223"/>
  <c r="F222"/>
  <c r="A222"/>
  <c r="F221"/>
  <c r="A221"/>
  <c r="F220"/>
  <c r="A220"/>
  <c r="F219"/>
  <c r="A219"/>
  <c r="F218"/>
  <c r="A218"/>
  <c r="F217"/>
  <c r="A217"/>
  <c r="F216"/>
  <c r="A216"/>
  <c r="F215"/>
  <c r="A215"/>
  <c r="F214"/>
  <c r="A214"/>
  <c r="F213"/>
  <c r="A213"/>
  <c r="F212"/>
  <c r="A212"/>
  <c r="F211"/>
  <c r="A211"/>
  <c r="F210"/>
  <c r="A210"/>
  <c r="F209"/>
  <c r="A209"/>
  <c r="F208"/>
  <c r="A208"/>
  <c r="F207"/>
  <c r="A207"/>
  <c r="F206"/>
  <c r="A206"/>
  <c r="F205"/>
  <c r="A205"/>
  <c r="F204"/>
  <c r="A204"/>
  <c r="F203"/>
  <c r="A203"/>
  <c r="F202"/>
  <c r="A202"/>
  <c r="F201"/>
  <c r="A201"/>
  <c r="F200"/>
  <c r="A200"/>
  <c r="F199"/>
  <c r="A199"/>
  <c r="F198"/>
  <c r="A198"/>
  <c r="F197"/>
  <c r="A197"/>
  <c r="F196"/>
  <c r="A196"/>
  <c r="F195"/>
  <c r="A195"/>
  <c r="F194"/>
  <c r="A194"/>
  <c r="F193"/>
  <c r="A193"/>
  <c r="F192"/>
  <c r="A192"/>
  <c r="F191"/>
  <c r="A191"/>
  <c r="F190"/>
  <c r="A190"/>
  <c r="F189"/>
  <c r="A189"/>
  <c r="F188"/>
  <c r="A188"/>
  <c r="F187"/>
  <c r="A187"/>
  <c r="F186"/>
  <c r="A186"/>
  <c r="F185"/>
  <c r="A185"/>
  <c r="F184"/>
  <c r="A184"/>
  <c r="F183"/>
  <c r="A183"/>
  <c r="F182"/>
  <c r="A182"/>
  <c r="F181"/>
  <c r="A181"/>
  <c r="F180"/>
  <c r="A180"/>
  <c r="F179"/>
  <c r="A179"/>
  <c r="F178"/>
  <c r="A178"/>
  <c r="F177"/>
  <c r="A177"/>
  <c r="F176"/>
  <c r="A176"/>
  <c r="F175"/>
  <c r="A175"/>
  <c r="F174"/>
  <c r="A174"/>
  <c r="F173"/>
  <c r="A173"/>
  <c r="F172"/>
  <c r="A172"/>
  <c r="F171"/>
  <c r="A171"/>
  <c r="F170"/>
  <c r="A170"/>
  <c r="F169"/>
  <c r="A169"/>
  <c r="F168"/>
  <c r="A168"/>
  <c r="F167"/>
  <c r="A167"/>
  <c r="F166"/>
  <c r="A166"/>
  <c r="F165"/>
  <c r="A165"/>
  <c r="F164"/>
  <c r="A164"/>
  <c r="F163"/>
  <c r="A163"/>
  <c r="F162"/>
  <c r="A162"/>
  <c r="F161"/>
  <c r="A161"/>
  <c r="F160"/>
  <c r="A160"/>
  <c r="F159"/>
  <c r="A159"/>
  <c r="F158"/>
  <c r="A158"/>
  <c r="F157"/>
  <c r="A157"/>
  <c r="F156"/>
  <c r="A156"/>
  <c r="F155"/>
  <c r="A155"/>
  <c r="F154"/>
  <c r="A154"/>
  <c r="F153"/>
  <c r="A153"/>
  <c r="F152"/>
  <c r="A152"/>
  <c r="F151"/>
  <c r="A151"/>
  <c r="F150"/>
  <c r="A150"/>
  <c r="F149"/>
  <c r="A149"/>
  <c r="F148"/>
  <c r="A148"/>
  <c r="F147"/>
  <c r="A147"/>
  <c r="F146"/>
  <c r="A146"/>
  <c r="F145"/>
  <c r="A145"/>
  <c r="F144"/>
  <c r="A144"/>
  <c r="F143"/>
  <c r="A143"/>
  <c r="F142"/>
  <c r="A142"/>
  <c r="F141"/>
  <c r="A141"/>
  <c r="F140"/>
  <c r="A140"/>
  <c r="F139"/>
  <c r="A139"/>
  <c r="F138"/>
  <c r="A138"/>
  <c r="F137"/>
  <c r="A137"/>
  <c r="F136"/>
  <c r="A136"/>
  <c r="F135"/>
  <c r="A135"/>
  <c r="F134"/>
  <c r="A134"/>
  <c r="F133"/>
  <c r="A133"/>
  <c r="F132"/>
  <c r="A132"/>
  <c r="F131"/>
  <c r="A131"/>
  <c r="F130"/>
  <c r="A130"/>
  <c r="F129"/>
  <c r="A129"/>
  <c r="F128"/>
  <c r="A128"/>
  <c r="F127"/>
  <c r="A127"/>
  <c r="F126"/>
  <c r="A126"/>
  <c r="F125"/>
  <c r="A125"/>
  <c r="F124"/>
  <c r="A124"/>
  <c r="F123"/>
  <c r="A123"/>
  <c r="F122"/>
  <c r="A122"/>
  <c r="F121"/>
  <c r="A121"/>
  <c r="F120"/>
  <c r="A120"/>
  <c r="F119"/>
  <c r="A119"/>
  <c r="F118"/>
  <c r="A118"/>
  <c r="F117"/>
  <c r="A117"/>
  <c r="F116"/>
  <c r="A116"/>
  <c r="F115"/>
  <c r="A115"/>
  <c r="F114"/>
  <c r="A114"/>
  <c r="F113"/>
  <c r="A113"/>
  <c r="F112"/>
  <c r="A112"/>
  <c r="F111"/>
  <c r="A111"/>
  <c r="F110"/>
  <c r="A110"/>
  <c r="F109"/>
  <c r="A109"/>
  <c r="F108"/>
  <c r="A108"/>
  <c r="F107"/>
  <c r="A107"/>
  <c r="F106"/>
  <c r="A106"/>
  <c r="F105"/>
  <c r="A105"/>
  <c r="F104"/>
  <c r="A104"/>
  <c r="F103"/>
  <c r="A103"/>
  <c r="F102"/>
  <c r="A102"/>
  <c r="F101"/>
  <c r="A101"/>
  <c r="F100"/>
  <c r="A100"/>
  <c r="F99"/>
  <c r="A99"/>
  <c r="F98"/>
  <c r="A98"/>
  <c r="F97"/>
  <c r="A97"/>
  <c r="F96"/>
  <c r="A96"/>
  <c r="F95"/>
  <c r="A95"/>
  <c r="F94"/>
  <c r="A94"/>
  <c r="F93"/>
  <c r="A93"/>
  <c r="F92"/>
  <c r="A92"/>
  <c r="F91"/>
  <c r="A91"/>
  <c r="F90"/>
  <c r="A90"/>
  <c r="F89"/>
  <c r="A89"/>
  <c r="F88"/>
  <c r="A88"/>
  <c r="F87"/>
  <c r="A87"/>
  <c r="F86"/>
  <c r="A86"/>
  <c r="F85"/>
  <c r="A85"/>
  <c r="F84"/>
  <c r="A84"/>
  <c r="F83"/>
  <c r="A83"/>
  <c r="F82"/>
  <c r="A82"/>
  <c r="F81"/>
  <c r="A81"/>
  <c r="F80"/>
  <c r="A80"/>
  <c r="F79"/>
  <c r="A79"/>
  <c r="F78"/>
  <c r="A78"/>
  <c r="F77"/>
  <c r="A77"/>
  <c r="F76"/>
  <c r="A76"/>
  <c r="F75"/>
  <c r="A75"/>
  <c r="F74"/>
  <c r="A74"/>
  <c r="F73"/>
  <c r="A73"/>
  <c r="F72"/>
  <c r="A72"/>
  <c r="F71"/>
  <c r="A71"/>
  <c r="F70"/>
  <c r="A70"/>
  <c r="F69"/>
  <c r="A68"/>
  <c r="A67"/>
  <c r="A66"/>
  <c r="A65"/>
  <c r="A64"/>
  <c r="A63"/>
  <c r="A62"/>
  <c r="AL59" i="2"/>
  <c r="AJ59"/>
  <c r="A61" i="9"/>
  <c r="AL58" i="2"/>
  <c r="AJ58"/>
  <c r="A60" i="9"/>
  <c r="AL57" i="2"/>
  <c r="AJ57"/>
  <c r="A59" i="9"/>
  <c r="AL56" i="2"/>
  <c r="AJ56"/>
  <c r="A58" i="9"/>
  <c r="AL55" i="2"/>
  <c r="AJ55"/>
  <c r="A57" i="9"/>
  <c r="AL54" i="2"/>
  <c r="AJ54"/>
  <c r="A56" i="9"/>
  <c r="AL53" i="2"/>
  <c r="AJ53"/>
  <c r="A55" i="9"/>
  <c r="AL52" i="2"/>
  <c r="AJ52"/>
  <c r="A54" i="9"/>
  <c r="AL51" i="2"/>
  <c r="AJ51"/>
  <c r="A53" i="9"/>
  <c r="AL50" i="2"/>
  <c r="AJ50"/>
  <c r="A52" i="9"/>
  <c r="AL49" i="2"/>
  <c r="AJ49"/>
  <c r="A51" i="9"/>
  <c r="AL48" i="2"/>
  <c r="AJ48"/>
  <c r="A50" i="9"/>
  <c r="AL47" i="2"/>
  <c r="AJ47"/>
  <c r="A49" i="9"/>
  <c r="AL46" i="2"/>
  <c r="AJ46"/>
  <c r="A48" i="9"/>
  <c r="AL45" i="2"/>
  <c r="AJ45"/>
  <c r="A47" i="9"/>
  <c r="AL44" i="2"/>
  <c r="AJ44"/>
  <c r="A46" i="9"/>
  <c r="AL43" i="2"/>
  <c r="AJ43"/>
  <c r="A45" i="9"/>
  <c r="AL42" i="2"/>
  <c r="AJ42"/>
  <c r="A44" i="9"/>
  <c r="AL41" i="2"/>
  <c r="AJ41"/>
  <c r="A43" i="9"/>
  <c r="AL40" i="2"/>
  <c r="AJ40"/>
  <c r="A42" i="9"/>
  <c r="AL39" i="2"/>
  <c r="AJ39"/>
  <c r="A41" i="9"/>
  <c r="AL38" i="2"/>
  <c r="AJ38"/>
  <c r="A40" i="9"/>
  <c r="AL37" i="2"/>
  <c r="AJ37"/>
  <c r="A39" i="9"/>
  <c r="AL36" i="2"/>
  <c r="AJ36"/>
  <c r="A38" i="9"/>
  <c r="AL35" i="2"/>
  <c r="AJ35"/>
  <c r="A37" i="9"/>
  <c r="AL34" i="2"/>
  <c r="AJ34"/>
  <c r="A36" i="9"/>
  <c r="AL33" i="2"/>
  <c r="AJ33"/>
  <c r="A35" i="9"/>
  <c r="AL32" i="2"/>
  <c r="AJ32"/>
  <c r="A34" i="9"/>
  <c r="AL31" i="2"/>
  <c r="AJ31"/>
  <c r="A33" i="9"/>
  <c r="AL30" i="2"/>
  <c r="AJ30"/>
  <c r="A32" i="9"/>
  <c r="AL29" i="2"/>
  <c r="AJ29"/>
  <c r="A31" i="9"/>
  <c r="AL28" i="2"/>
  <c r="AJ28"/>
  <c r="A30" i="9"/>
  <c r="AL27" i="2"/>
  <c r="AJ27"/>
  <c r="A29" i="9"/>
  <c r="AL26" i="2"/>
  <c r="AJ26"/>
  <c r="A28" i="9"/>
  <c r="A27"/>
  <c r="AL24" i="2"/>
  <c r="AJ24"/>
  <c r="A26" i="9"/>
  <c r="AL23" i="2"/>
  <c r="AJ23"/>
  <c r="AL22"/>
  <c r="AJ22"/>
  <c r="AL21"/>
  <c r="AJ21"/>
  <c r="AL20"/>
  <c r="AJ20"/>
  <c r="AL19"/>
  <c r="AJ19"/>
  <c r="AL18"/>
  <c r="AJ18"/>
  <c r="AL17"/>
  <c r="AJ17"/>
  <c r="AL16"/>
  <c r="AJ16"/>
  <c r="AL15"/>
  <c r="AJ15"/>
  <c r="AL14"/>
  <c r="AJ14"/>
  <c r="AL13"/>
  <c r="AJ13"/>
  <c r="AL12"/>
  <c r="AJ12"/>
  <c r="AL11"/>
  <c r="AJ11"/>
  <c r="AJ10"/>
  <c r="F7" i="9"/>
  <c r="B7"/>
  <c r="AG11" i="1"/>
  <c r="AG12"/>
  <c r="AG13"/>
  <c r="AG14"/>
  <c r="AG15"/>
  <c r="AG16"/>
  <c r="AG17"/>
  <c r="AG18"/>
  <c r="AG19"/>
  <c r="AG20"/>
  <c r="AH20"/>
  <c r="AG21"/>
  <c r="AH21"/>
  <c r="AG22"/>
  <c r="AH22"/>
  <c r="AG23"/>
  <c r="AH23"/>
  <c r="AG24"/>
  <c r="AH24"/>
  <c r="AG25"/>
  <c r="AH25"/>
  <c r="AG26"/>
  <c r="AH26"/>
  <c r="AG27"/>
  <c r="AH27"/>
  <c r="AG28"/>
  <c r="AH28"/>
  <c r="AG29"/>
  <c r="AH29"/>
  <c r="AG30"/>
  <c r="AH30"/>
  <c r="AG31"/>
  <c r="AH31"/>
  <c r="AG32"/>
  <c r="AH32"/>
  <c r="AG33"/>
  <c r="AH33"/>
  <c r="AG34"/>
  <c r="AH34"/>
  <c r="AG35"/>
  <c r="AH35"/>
  <c r="AG36"/>
  <c r="AH36"/>
  <c r="AG37"/>
  <c r="AH37"/>
  <c r="AG38"/>
  <c r="AH38"/>
  <c r="AG39"/>
  <c r="AH39"/>
  <c r="AG40"/>
  <c r="AH40"/>
  <c r="AG41"/>
  <c r="AH41"/>
  <c r="AG42"/>
  <c r="AH42"/>
  <c r="AG43"/>
  <c r="AH43"/>
  <c r="AG44"/>
  <c r="AH44"/>
  <c r="AG45"/>
  <c r="AH45"/>
  <c r="AG46"/>
  <c r="AH46"/>
  <c r="AG47"/>
  <c r="AH47"/>
  <c r="AG48"/>
  <c r="AH48"/>
  <c r="AG10"/>
  <c r="A302" i="7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H17" i="2"/>
  <c r="J32" s="1"/>
  <c r="K32" s="1"/>
  <c r="AH16"/>
  <c r="AH15"/>
  <c r="AH14"/>
  <c r="AH13"/>
  <c r="AH12"/>
  <c r="AH11"/>
  <c r="AH10"/>
  <c r="B8" i="7"/>
  <c r="AH11" i="1"/>
  <c r="AH12"/>
  <c r="AH13"/>
  <c r="AH14"/>
  <c r="AH15"/>
  <c r="AH16"/>
  <c r="AH17"/>
  <c r="AH18"/>
  <c r="AH19"/>
  <c r="AH10"/>
  <c r="A24" i="6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B8"/>
  <c r="AE11" i="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AE47"/>
  <c r="AE48"/>
  <c r="AE10"/>
  <c r="D3"/>
  <c r="AN11"/>
  <c r="AN12"/>
  <c r="AN13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4"/>
  <c r="AN45"/>
  <c r="AN46"/>
  <c r="AN47"/>
  <c r="AN48"/>
  <c r="AN10"/>
  <c r="F7" i="8"/>
  <c r="C7" i="10"/>
  <c r="AF110" i="1"/>
  <c r="D38" i="10"/>
  <c r="D39"/>
  <c r="D40"/>
  <c r="D41"/>
  <c r="D42"/>
  <c r="D43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AF62" i="1" s="1"/>
  <c r="D64" i="10"/>
  <c r="D65"/>
  <c r="D66"/>
  <c r="D67"/>
  <c r="D68"/>
  <c r="D69"/>
  <c r="D70"/>
  <c r="D71"/>
  <c r="AF70" i="1" s="1"/>
  <c r="D72" i="10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F111"/>
  <c r="D112"/>
  <c r="F112"/>
  <c r="D113"/>
  <c r="F113"/>
  <c r="D114"/>
  <c r="F114"/>
  <c r="D115"/>
  <c r="F115"/>
  <c r="D116"/>
  <c r="F116"/>
  <c r="D117"/>
  <c r="F117"/>
  <c r="D118"/>
  <c r="F118"/>
  <c r="D119"/>
  <c r="F119"/>
  <c r="D120"/>
  <c r="F120"/>
  <c r="D121"/>
  <c r="F121"/>
  <c r="D122"/>
  <c r="F122"/>
  <c r="D123"/>
  <c r="F123"/>
  <c r="D124"/>
  <c r="F124"/>
  <c r="D125"/>
  <c r="F125"/>
  <c r="D126"/>
  <c r="F126"/>
  <c r="D127"/>
  <c r="F127"/>
  <c r="D128"/>
  <c r="F128"/>
  <c r="D129"/>
  <c r="F129"/>
  <c r="D130"/>
  <c r="F130"/>
  <c r="D131"/>
  <c r="F131"/>
  <c r="D132"/>
  <c r="F132"/>
  <c r="D133"/>
  <c r="F133"/>
  <c r="D134"/>
  <c r="F134"/>
  <c r="D135"/>
  <c r="F135"/>
  <c r="D136"/>
  <c r="F136"/>
  <c r="D137"/>
  <c r="F137"/>
  <c r="D138"/>
  <c r="F138"/>
  <c r="D139"/>
  <c r="F139"/>
  <c r="D140"/>
  <c r="F140"/>
  <c r="D141"/>
  <c r="F141"/>
  <c r="D142"/>
  <c r="F142"/>
  <c r="D143"/>
  <c r="F143"/>
  <c r="D144"/>
  <c r="F144"/>
  <c r="D145"/>
  <c r="F145"/>
  <c r="D146"/>
  <c r="F146"/>
  <c r="D147"/>
  <c r="F147"/>
  <c r="D148"/>
  <c r="F148"/>
  <c r="D149"/>
  <c r="F149"/>
  <c r="D150"/>
  <c r="F150"/>
  <c r="D151"/>
  <c r="F151"/>
  <c r="D152"/>
  <c r="F152"/>
  <c r="D153"/>
  <c r="F153"/>
  <c r="D154"/>
  <c r="F154"/>
  <c r="D155"/>
  <c r="F155"/>
  <c r="D156"/>
  <c r="F156"/>
  <c r="D157"/>
  <c r="F157"/>
  <c r="D158"/>
  <c r="F158"/>
  <c r="D159"/>
  <c r="F159"/>
  <c r="D160"/>
  <c r="F160"/>
  <c r="D161"/>
  <c r="F161"/>
  <c r="D162"/>
  <c r="F162"/>
  <c r="D163"/>
  <c r="F163"/>
  <c r="D164"/>
  <c r="F164"/>
  <c r="D165"/>
  <c r="F165"/>
  <c r="D166"/>
  <c r="F166"/>
  <c r="D167"/>
  <c r="F167"/>
  <c r="D168"/>
  <c r="F168"/>
  <c r="D169"/>
  <c r="F169"/>
  <c r="D170"/>
  <c r="F170"/>
  <c r="D171"/>
  <c r="F171"/>
  <c r="D172"/>
  <c r="F172"/>
  <c r="D173"/>
  <c r="F173"/>
  <c r="D174"/>
  <c r="F174"/>
  <c r="D175"/>
  <c r="F175"/>
  <c r="D176"/>
  <c r="F176"/>
  <c r="D177"/>
  <c r="F177"/>
  <c r="D178"/>
  <c r="F178"/>
  <c r="D179"/>
  <c r="F179"/>
  <c r="D180"/>
  <c r="F180"/>
  <c r="D181"/>
  <c r="F181"/>
  <c r="D182"/>
  <c r="F182"/>
  <c r="D183"/>
  <c r="F183"/>
  <c r="D184"/>
  <c r="F184"/>
  <c r="D185"/>
  <c r="F185"/>
  <c r="D186"/>
  <c r="F186"/>
  <c r="D187"/>
  <c r="F187"/>
  <c r="D188"/>
  <c r="F188"/>
  <c r="D189"/>
  <c r="F189"/>
  <c r="D190"/>
  <c r="F190"/>
  <c r="D191"/>
  <c r="F191"/>
  <c r="D192"/>
  <c r="F192"/>
  <c r="D193"/>
  <c r="F193"/>
  <c r="D194"/>
  <c r="F194"/>
  <c r="D195"/>
  <c r="F195"/>
  <c r="D196"/>
  <c r="F196"/>
  <c r="D197"/>
  <c r="F197"/>
  <c r="D198"/>
  <c r="F198"/>
  <c r="D199"/>
  <c r="F199"/>
  <c r="D200"/>
  <c r="F200"/>
  <c r="D201"/>
  <c r="F201"/>
  <c r="D202"/>
  <c r="F202"/>
  <c r="D203"/>
  <c r="F203"/>
  <c r="D204"/>
  <c r="F204"/>
  <c r="D205"/>
  <c r="F205"/>
  <c r="D206"/>
  <c r="F206"/>
  <c r="D207"/>
  <c r="F207"/>
  <c r="D208"/>
  <c r="F208"/>
  <c r="D209"/>
  <c r="F209"/>
  <c r="D210"/>
  <c r="F210"/>
  <c r="D211"/>
  <c r="F211"/>
  <c r="D212"/>
  <c r="F212"/>
  <c r="D213"/>
  <c r="F213"/>
  <c r="D214"/>
  <c r="F214"/>
  <c r="D215"/>
  <c r="F215"/>
  <c r="D216"/>
  <c r="F216"/>
  <c r="D217"/>
  <c r="F217"/>
  <c r="D218"/>
  <c r="F218"/>
  <c r="D219"/>
  <c r="F219"/>
  <c r="D220"/>
  <c r="F220"/>
  <c r="D221"/>
  <c r="F221"/>
  <c r="D222"/>
  <c r="F222"/>
  <c r="D223"/>
  <c r="F223"/>
  <c r="D224"/>
  <c r="F224"/>
  <c r="D225"/>
  <c r="F225"/>
  <c r="D226"/>
  <c r="F226"/>
  <c r="D227"/>
  <c r="F227"/>
  <c r="D228"/>
  <c r="F228"/>
  <c r="D229"/>
  <c r="F229"/>
  <c r="D230"/>
  <c r="F230"/>
  <c r="D231"/>
  <c r="F231"/>
  <c r="D232"/>
  <c r="F232"/>
  <c r="D233"/>
  <c r="F233"/>
  <c r="D234"/>
  <c r="F234"/>
  <c r="D235"/>
  <c r="F235"/>
  <c r="D236"/>
  <c r="F236"/>
  <c r="D237"/>
  <c r="F237"/>
  <c r="D238"/>
  <c r="F238"/>
  <c r="D239"/>
  <c r="F239"/>
  <c r="D240"/>
  <c r="F240"/>
  <c r="D241"/>
  <c r="F241"/>
  <c r="D242"/>
  <c r="F242"/>
  <c r="D243"/>
  <c r="F243"/>
  <c r="D244"/>
  <c r="F244"/>
  <c r="D245"/>
  <c r="F245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7"/>
  <c r="J20" i="1" l="1"/>
  <c r="J19"/>
  <c r="J21"/>
  <c r="J18"/>
  <c r="J22"/>
  <c r="AF107"/>
  <c r="AF106" i="2"/>
  <c r="AF103" i="1"/>
  <c r="AF99" i="2"/>
  <c r="AF95"/>
  <c r="AF91"/>
  <c r="AF87" i="1"/>
  <c r="AF104"/>
  <c r="AF102" i="2"/>
  <c r="AF100" i="1"/>
  <c r="AF98"/>
  <c r="AF96" i="2"/>
  <c r="AF94" i="1"/>
  <c r="AF92"/>
  <c r="AF90"/>
  <c r="AF88"/>
  <c r="AF86" i="2"/>
  <c r="AF109"/>
  <c r="AF109" i="1"/>
  <c r="AF107" i="2"/>
  <c r="AF105"/>
  <c r="AF105" i="1"/>
  <c r="AF101" i="2"/>
  <c r="AF101" i="1"/>
  <c r="AF97"/>
  <c r="AF97" i="2"/>
  <c r="AF93" i="1"/>
  <c r="AF93" i="2"/>
  <c r="AF89"/>
  <c r="AF89" i="1"/>
  <c r="AF85" i="2"/>
  <c r="AF85" i="1"/>
  <c r="AF108" i="2"/>
  <c r="AF108" i="1"/>
  <c r="AF102"/>
  <c r="AF98" i="2"/>
  <c r="AF94"/>
  <c r="AF90"/>
  <c r="AF86" i="1"/>
  <c r="M32" i="2"/>
  <c r="M25"/>
  <c r="M24"/>
  <c r="C3" i="13"/>
  <c r="AF62" i="2"/>
  <c r="AF34" i="1"/>
  <c r="AF34" i="2"/>
  <c r="AF70"/>
  <c r="AF26" i="1"/>
  <c r="AF26" i="2"/>
  <c r="P34"/>
  <c r="P23"/>
  <c r="P37"/>
  <c r="P55"/>
  <c r="P22"/>
  <c r="P28"/>
  <c r="P50"/>
  <c r="P10"/>
  <c r="P26"/>
  <c r="P53"/>
  <c r="P41"/>
  <c r="P27"/>
  <c r="P24"/>
  <c r="P38"/>
  <c r="P25"/>
  <c r="P19"/>
  <c r="P33"/>
  <c r="G64"/>
  <c r="G66"/>
  <c r="J11"/>
  <c r="J14"/>
  <c r="J18"/>
  <c r="J20"/>
  <c r="J22"/>
  <c r="J24"/>
  <c r="K24" s="1"/>
  <c r="Z24" s="1"/>
  <c r="AA24" s="1"/>
  <c r="J27"/>
  <c r="K27" s="1"/>
  <c r="Z27" s="1"/>
  <c r="AA27" s="1"/>
  <c r="J29"/>
  <c r="K29" s="1"/>
  <c r="Z29" s="1"/>
  <c r="AA29" s="1"/>
  <c r="J31"/>
  <c r="K31" s="1"/>
  <c r="J34"/>
  <c r="K34" s="1"/>
  <c r="J42"/>
  <c r="K42" s="1"/>
  <c r="Z42" s="1"/>
  <c r="AA42" s="1"/>
  <c r="J45"/>
  <c r="K45" s="1"/>
  <c r="Z45" s="1"/>
  <c r="AA45" s="1"/>
  <c r="J47"/>
  <c r="K47" s="1"/>
  <c r="Z47" s="1"/>
  <c r="AA47" s="1"/>
  <c r="J49"/>
  <c r="K49" s="1"/>
  <c r="Z49" s="1"/>
  <c r="AA49" s="1"/>
  <c r="J51"/>
  <c r="K51" s="1"/>
  <c r="Z51" s="1"/>
  <c r="AA51" s="1"/>
  <c r="J54"/>
  <c r="K54" s="1"/>
  <c r="Z54" s="1"/>
  <c r="AA54" s="1"/>
  <c r="J57"/>
  <c r="K57" s="1"/>
  <c r="Z57" s="1"/>
  <c r="AA57" s="1"/>
  <c r="J66"/>
  <c r="J13"/>
  <c r="J16"/>
  <c r="K16" s="1"/>
  <c r="J19"/>
  <c r="J21"/>
  <c r="K21" s="1"/>
  <c r="J23"/>
  <c r="J25"/>
  <c r="K25" s="1"/>
  <c r="Z25" s="1"/>
  <c r="AA25" s="1"/>
  <c r="J28"/>
  <c r="K28" s="1"/>
  <c r="Z28" s="1"/>
  <c r="AA28" s="1"/>
  <c r="J30"/>
  <c r="K30" s="1"/>
  <c r="Z30" s="1"/>
  <c r="AA30" s="1"/>
  <c r="J41"/>
  <c r="K41" s="1"/>
  <c r="Z41" s="1"/>
  <c r="AA41" s="1"/>
  <c r="J44"/>
  <c r="K44" s="1"/>
  <c r="Z44" s="1"/>
  <c r="AA44" s="1"/>
  <c r="J46"/>
  <c r="K46" s="1"/>
  <c r="Z46" s="1"/>
  <c r="AA46" s="1"/>
  <c r="J48"/>
  <c r="K48" s="1"/>
  <c r="Z48" s="1"/>
  <c r="AA48" s="1"/>
  <c r="J50"/>
  <c r="K50" s="1"/>
  <c r="Z50" s="1"/>
  <c r="AA50" s="1"/>
  <c r="J53"/>
  <c r="K53" s="1"/>
  <c r="Z53" s="1"/>
  <c r="AA53" s="1"/>
  <c r="J55"/>
  <c r="K55" s="1"/>
  <c r="Z55" s="1"/>
  <c r="AA55" s="1"/>
  <c r="J59"/>
  <c r="K59" s="1"/>
  <c r="J10"/>
  <c r="T10"/>
  <c r="P18"/>
  <c r="P29"/>
  <c r="P58"/>
  <c r="P52"/>
  <c r="P42"/>
  <c r="P36"/>
  <c r="P30"/>
  <c r="P59"/>
  <c r="P40"/>
  <c r="P32"/>
  <c r="P35"/>
  <c r="P21"/>
  <c r="Q21" s="1"/>
  <c r="P49"/>
  <c r="P56"/>
  <c r="P48"/>
  <c r="P31"/>
  <c r="P45"/>
  <c r="P17"/>
  <c r="P46"/>
  <c r="P60"/>
  <c r="P47"/>
  <c r="P20"/>
  <c r="P39"/>
  <c r="P44"/>
  <c r="P51"/>
  <c r="G65"/>
  <c r="P54"/>
  <c r="R11"/>
  <c r="V11"/>
  <c r="T12"/>
  <c r="R13"/>
  <c r="V13"/>
  <c r="T14"/>
  <c r="R15"/>
  <c r="V15"/>
  <c r="T16"/>
  <c r="R17"/>
  <c r="V17"/>
  <c r="T18"/>
  <c r="R19"/>
  <c r="V19"/>
  <c r="R21"/>
  <c r="V21"/>
  <c r="T22"/>
  <c r="R23"/>
  <c r="V23"/>
  <c r="T24"/>
  <c r="R25"/>
  <c r="V25"/>
  <c r="T26"/>
  <c r="R27"/>
  <c r="V27"/>
  <c r="T28"/>
  <c r="R29"/>
  <c r="V29"/>
  <c r="T30"/>
  <c r="R31"/>
  <c r="V31"/>
  <c r="T32"/>
  <c r="V33"/>
  <c r="T34"/>
  <c r="R35"/>
  <c r="V35"/>
  <c r="T36"/>
  <c r="R37"/>
  <c r="V37"/>
  <c r="T38"/>
  <c r="R39"/>
  <c r="V39"/>
  <c r="T40"/>
  <c r="R41"/>
  <c r="V41"/>
  <c r="T42"/>
  <c r="R44"/>
  <c r="V44"/>
  <c r="T45"/>
  <c r="R46"/>
  <c r="V46"/>
  <c r="T47"/>
  <c r="R48"/>
  <c r="V48"/>
  <c r="T49"/>
  <c r="R50"/>
  <c r="V50"/>
  <c r="T51"/>
  <c r="R52"/>
  <c r="V52"/>
  <c r="T53"/>
  <c r="R54"/>
  <c r="V54"/>
  <c r="T55"/>
  <c r="R56"/>
  <c r="V56"/>
  <c r="T58"/>
  <c r="R59"/>
  <c r="V59"/>
  <c r="T60"/>
  <c r="T11"/>
  <c r="R12"/>
  <c r="V12"/>
  <c r="T13"/>
  <c r="R14"/>
  <c r="V14"/>
  <c r="T15"/>
  <c r="R16"/>
  <c r="V16"/>
  <c r="T17"/>
  <c r="R18"/>
  <c r="V18"/>
  <c r="T19"/>
  <c r="R20"/>
  <c r="V20"/>
  <c r="T21"/>
  <c r="U21" s="1"/>
  <c r="R22"/>
  <c r="V22"/>
  <c r="T23"/>
  <c r="R24"/>
  <c r="V24"/>
  <c r="T25"/>
  <c r="R26"/>
  <c r="V26"/>
  <c r="T27"/>
  <c r="R28"/>
  <c r="V28"/>
  <c r="T29"/>
  <c r="R30"/>
  <c r="V30"/>
  <c r="T31"/>
  <c r="R32"/>
  <c r="V32"/>
  <c r="T33"/>
  <c r="R34"/>
  <c r="V34"/>
  <c r="T35"/>
  <c r="R36"/>
  <c r="V36"/>
  <c r="T37"/>
  <c r="R38"/>
  <c r="V38"/>
  <c r="T39"/>
  <c r="R40"/>
  <c r="V40"/>
  <c r="T41"/>
  <c r="R42"/>
  <c r="V42"/>
  <c r="T44"/>
  <c r="R45"/>
  <c r="V45"/>
  <c r="T46"/>
  <c r="R47"/>
  <c r="V47"/>
  <c r="T48"/>
  <c r="R49"/>
  <c r="V49"/>
  <c r="T50"/>
  <c r="R51"/>
  <c r="V51"/>
  <c r="T52"/>
  <c r="R53"/>
  <c r="V53"/>
  <c r="T54"/>
  <c r="R55"/>
  <c r="V55"/>
  <c r="T56"/>
  <c r="R58"/>
  <c r="V58"/>
  <c r="T59"/>
  <c r="R60"/>
  <c r="V60"/>
  <c r="V10"/>
  <c r="G63"/>
  <c r="J15"/>
  <c r="J17"/>
  <c r="J36"/>
  <c r="K36" s="1"/>
  <c r="J38"/>
  <c r="K38" s="1"/>
  <c r="Z38" s="1"/>
  <c r="AA38" s="1"/>
  <c r="J40"/>
  <c r="K40" s="1"/>
  <c r="Z40" s="1"/>
  <c r="AA40" s="1"/>
  <c r="J52"/>
  <c r="K52" s="1"/>
  <c r="Z52" s="1"/>
  <c r="AA52" s="1"/>
  <c r="J56"/>
  <c r="K56" s="1"/>
  <c r="Z56" s="1"/>
  <c r="AA56" s="1"/>
  <c r="J58"/>
  <c r="K58" s="1"/>
  <c r="Z58" s="1"/>
  <c r="AA58" s="1"/>
  <c r="J60"/>
  <c r="K60" s="1"/>
  <c r="Z60" s="1"/>
  <c r="AA60" s="1"/>
  <c r="J64"/>
  <c r="K64" s="1"/>
  <c r="J12"/>
  <c r="J26"/>
  <c r="K26" s="1"/>
  <c r="Z26" s="1"/>
  <c r="AA26" s="1"/>
  <c r="J35"/>
  <c r="K35" s="1"/>
  <c r="J37"/>
  <c r="K37" s="1"/>
  <c r="Z37" s="1"/>
  <c r="AA37" s="1"/>
  <c r="J39"/>
  <c r="K39" s="1"/>
  <c r="Z39" s="1"/>
  <c r="AA39" s="1"/>
  <c r="J43"/>
  <c r="K43" s="1"/>
  <c r="Z43" s="1"/>
  <c r="AA43" s="1"/>
  <c r="J63"/>
  <c r="K63" s="1"/>
  <c r="J65"/>
  <c r="K65" s="1"/>
  <c r="P43"/>
  <c r="P57"/>
  <c r="J15" i="1"/>
  <c r="J17"/>
  <c r="J11"/>
  <c r="J13"/>
  <c r="J14"/>
  <c r="J16"/>
  <c r="J12"/>
  <c r="J10"/>
  <c r="V43" i="2"/>
  <c r="T57"/>
  <c r="T43"/>
  <c r="V57"/>
  <c r="R43"/>
  <c r="R57"/>
  <c r="R10"/>
  <c r="AF67" i="1"/>
  <c r="AF55"/>
  <c r="AF51"/>
  <c r="AF78"/>
  <c r="AF68"/>
  <c r="AF65"/>
  <c r="AF64"/>
  <c r="AF61"/>
  <c r="AF69"/>
  <c r="AF63"/>
  <c r="AF60"/>
  <c r="AF59"/>
  <c r="AF56"/>
  <c r="AF54"/>
  <c r="AF77"/>
  <c r="AF52"/>
  <c r="AF49"/>
  <c r="AF58"/>
  <c r="AF71"/>
  <c r="AF74"/>
  <c r="AF66"/>
  <c r="AF53"/>
  <c r="AF57"/>
  <c r="AF73"/>
  <c r="AF72"/>
  <c r="AF75"/>
  <c r="AF76"/>
  <c r="AF50"/>
  <c r="P16" i="2"/>
  <c r="P11"/>
  <c r="P12"/>
  <c r="P13"/>
  <c r="P14"/>
  <c r="P15"/>
  <c r="A28" i="8"/>
  <c r="AJ26" i="1"/>
  <c r="A29" i="8"/>
  <c r="AJ27" i="1"/>
  <c r="AL27"/>
  <c r="A30" i="8"/>
  <c r="AJ28" i="1"/>
  <c r="AL28"/>
  <c r="A31" i="8"/>
  <c r="AJ29" i="1"/>
  <c r="AL29"/>
  <c r="A32" i="8"/>
  <c r="AJ30" i="1"/>
  <c r="AL30"/>
  <c r="A33" i="8"/>
  <c r="AL31" i="1"/>
  <c r="A34" i="8"/>
  <c r="AJ32" i="1"/>
  <c r="A35" i="8"/>
  <c r="AL33" i="1"/>
  <c r="A36" i="8"/>
  <c r="AJ34" i="1"/>
  <c r="A37" i="8"/>
  <c r="AL35" i="1"/>
  <c r="A38" i="8"/>
  <c r="AJ36" i="1"/>
  <c r="A39" i="8"/>
  <c r="AL37" i="1"/>
  <c r="A40" i="8"/>
  <c r="AL38" i="1"/>
  <c r="A41" i="8"/>
  <c r="AJ39" i="1"/>
  <c r="AL39"/>
  <c r="A42" i="8"/>
  <c r="AJ40" i="1"/>
  <c r="AL40"/>
  <c r="A43" i="8"/>
  <c r="AL41" i="1"/>
  <c r="A44" i="8"/>
  <c r="AL42" i="1"/>
  <c r="A45" i="8"/>
  <c r="AJ43" i="1"/>
  <c r="AL43"/>
  <c r="A46" i="8"/>
  <c r="AJ44" i="1"/>
  <c r="AL44"/>
  <c r="A47" i="8"/>
  <c r="AL45" i="1"/>
  <c r="A48" i="8"/>
  <c r="A49"/>
  <c r="AJ47" i="1"/>
  <c r="AL47"/>
  <c r="A50" i="8"/>
  <c r="AJ48" i="1"/>
  <c r="AI25"/>
  <c r="AK25"/>
  <c r="AM25"/>
  <c r="AI26"/>
  <c r="AK26"/>
  <c r="AL26"/>
  <c r="AM26"/>
  <c r="AI27"/>
  <c r="AK27"/>
  <c r="AM27"/>
  <c r="AI28"/>
  <c r="AK28"/>
  <c r="AM28"/>
  <c r="AI29"/>
  <c r="AK29"/>
  <c r="AM29"/>
  <c r="AI30"/>
  <c r="AK30"/>
  <c r="AM30"/>
  <c r="AI31"/>
  <c r="AJ31"/>
  <c r="AK31"/>
  <c r="AM31"/>
  <c r="AI32"/>
  <c r="AK32"/>
  <c r="AL32"/>
  <c r="AM32"/>
  <c r="AI33"/>
  <c r="AJ33"/>
  <c r="AK33"/>
  <c r="AM33"/>
  <c r="AI34"/>
  <c r="AK34"/>
  <c r="AL34"/>
  <c r="AM34"/>
  <c r="AI35"/>
  <c r="AJ35"/>
  <c r="AK35"/>
  <c r="AM35"/>
  <c r="AI36"/>
  <c r="AK36"/>
  <c r="AL36"/>
  <c r="AM36"/>
  <c r="AI37"/>
  <c r="AJ37"/>
  <c r="AK37"/>
  <c r="AM37"/>
  <c r="AI38"/>
  <c r="AJ38"/>
  <c r="AK38"/>
  <c r="AM38"/>
  <c r="AI39"/>
  <c r="AK39"/>
  <c r="AM39"/>
  <c r="AI40"/>
  <c r="AK40"/>
  <c r="AM40"/>
  <c r="AI41"/>
  <c r="AJ41"/>
  <c r="AK41"/>
  <c r="AM41"/>
  <c r="AI42"/>
  <c r="AJ42"/>
  <c r="AK42"/>
  <c r="AM42"/>
  <c r="AI43"/>
  <c r="AK43"/>
  <c r="AM43"/>
  <c r="AI44"/>
  <c r="AK44"/>
  <c r="AM44"/>
  <c r="AI45"/>
  <c r="AJ45"/>
  <c r="AK45"/>
  <c r="AM45"/>
  <c r="AI46"/>
  <c r="AJ46"/>
  <c r="AK46"/>
  <c r="AL46"/>
  <c r="AM46"/>
  <c r="AI47"/>
  <c r="AK47"/>
  <c r="AM47"/>
  <c r="AI48"/>
  <c r="AK48"/>
  <c r="AL48"/>
  <c r="AM48"/>
  <c r="AI11"/>
  <c r="AK11"/>
  <c r="AM11"/>
  <c r="AI12"/>
  <c r="AK12"/>
  <c r="AM12"/>
  <c r="AI13"/>
  <c r="AK13"/>
  <c r="AM13"/>
  <c r="AI14"/>
  <c r="AK14"/>
  <c r="AM14"/>
  <c r="AI15"/>
  <c r="AK15"/>
  <c r="AM15"/>
  <c r="AI16"/>
  <c r="AK16"/>
  <c r="AM16"/>
  <c r="AI17"/>
  <c r="AK17"/>
  <c r="AM17"/>
  <c r="AI18"/>
  <c r="AK18"/>
  <c r="AM18"/>
  <c r="AI19"/>
  <c r="AK19"/>
  <c r="AM19"/>
  <c r="AI20"/>
  <c r="AK20"/>
  <c r="AM20"/>
  <c r="AI21"/>
  <c r="AK21"/>
  <c r="AM21"/>
  <c r="AI22"/>
  <c r="AK22"/>
  <c r="AM22"/>
  <c r="AI23"/>
  <c r="AK23"/>
  <c r="AM23"/>
  <c r="AI24"/>
  <c r="AK24"/>
  <c r="AL24"/>
  <c r="AM24"/>
  <c r="AL11"/>
  <c r="AL12"/>
  <c r="AL13"/>
  <c r="AL14"/>
  <c r="AL15"/>
  <c r="AL16"/>
  <c r="AL17"/>
  <c r="AL18"/>
  <c r="AL19"/>
  <c r="AL20"/>
  <c r="AL21"/>
  <c r="AL22"/>
  <c r="AL23"/>
  <c r="AL25"/>
  <c r="AJ11"/>
  <c r="AJ12"/>
  <c r="AJ13"/>
  <c r="AJ14"/>
  <c r="AJ15"/>
  <c r="AJ16"/>
  <c r="AJ17"/>
  <c r="AJ18"/>
  <c r="AJ19"/>
  <c r="AJ20"/>
  <c r="AJ21"/>
  <c r="AJ22"/>
  <c r="AJ23"/>
  <c r="AJ24"/>
  <c r="AJ25"/>
  <c r="A25" i="8"/>
  <c r="A26"/>
  <c r="A27"/>
  <c r="AL10" i="1"/>
  <c r="AJ10"/>
  <c r="AM10"/>
  <c r="AI10"/>
  <c r="B7" i="8"/>
  <c r="AK10" i="1"/>
  <c r="K12" i="2" l="1"/>
  <c r="K14" i="1"/>
  <c r="K18"/>
  <c r="K15"/>
  <c r="Q17" i="2"/>
  <c r="Q10"/>
  <c r="Q11"/>
  <c r="Q18"/>
  <c r="Q19"/>
  <c r="Q23"/>
  <c r="Q22"/>
  <c r="Q13"/>
  <c r="Q12"/>
  <c r="Q15"/>
  <c r="Q14"/>
  <c r="Q16"/>
  <c r="S10"/>
  <c r="Q20"/>
  <c r="W10"/>
  <c r="S21"/>
  <c r="W21"/>
  <c r="W17"/>
  <c r="S17"/>
  <c r="W18"/>
  <c r="S11"/>
  <c r="W11"/>
  <c r="S18"/>
  <c r="S19"/>
  <c r="W19"/>
  <c r="S23"/>
  <c r="W23"/>
  <c r="S22"/>
  <c r="W22"/>
  <c r="S13"/>
  <c r="W13"/>
  <c r="S12"/>
  <c r="W12"/>
  <c r="S15"/>
  <c r="W15"/>
  <c r="S14"/>
  <c r="W14"/>
  <c r="S16"/>
  <c r="W16"/>
  <c r="S20"/>
  <c r="W20"/>
  <c r="V18" i="1"/>
  <c r="V19"/>
  <c r="T20"/>
  <c r="R21"/>
  <c r="T22"/>
  <c r="T18"/>
  <c r="T19"/>
  <c r="R20"/>
  <c r="P21"/>
  <c r="V21"/>
  <c r="R22"/>
  <c r="R18"/>
  <c r="R19"/>
  <c r="V20"/>
  <c r="T21"/>
  <c r="P18"/>
  <c r="Q18" s="1"/>
  <c r="P19"/>
  <c r="P20"/>
  <c r="P22"/>
  <c r="V22"/>
  <c r="K17" i="2"/>
  <c r="K14"/>
  <c r="K10"/>
  <c r="K23"/>
  <c r="K13"/>
  <c r="K18"/>
  <c r="K20"/>
  <c r="K15"/>
  <c r="K19"/>
  <c r="K22"/>
  <c r="K11"/>
  <c r="K16" i="1"/>
  <c r="K17"/>
  <c r="K22"/>
  <c r="K20"/>
  <c r="K19"/>
  <c r="K10"/>
  <c r="K13"/>
  <c r="K21"/>
  <c r="AF10" i="2"/>
  <c r="AF10" i="1"/>
  <c r="AF106"/>
  <c r="AF95"/>
  <c r="AF87" i="2"/>
  <c r="AF103"/>
  <c r="AF88"/>
  <c r="AF92"/>
  <c r="AF96" i="1"/>
  <c r="AF100" i="2"/>
  <c r="AF104"/>
  <c r="AF91" i="1"/>
  <c r="AF99"/>
  <c r="Z34" i="2"/>
  <c r="AA34" s="1"/>
  <c r="Z31"/>
  <c r="AA31" s="1"/>
  <c r="Z35"/>
  <c r="AA35" s="1"/>
  <c r="Z32"/>
  <c r="AA32" s="1"/>
  <c r="Z36"/>
  <c r="AA36" s="1"/>
  <c r="K12" i="1"/>
  <c r="K11"/>
  <c r="K33" i="2"/>
  <c r="W33"/>
  <c r="W59"/>
  <c r="Q33"/>
  <c r="Q59"/>
  <c r="U33"/>
  <c r="U59"/>
  <c r="S33"/>
  <c r="S59"/>
  <c r="C6" i="13"/>
  <c r="C5"/>
  <c r="C4"/>
  <c r="AF82" i="2"/>
  <c r="AF82" i="1"/>
  <c r="AF81" i="2"/>
  <c r="AF81" i="1"/>
  <c r="AF79" i="2"/>
  <c r="AF79" i="1"/>
  <c r="AF80" i="2"/>
  <c r="AF80" i="1"/>
  <c r="AF84" i="2"/>
  <c r="AF84" i="1"/>
  <c r="AF83" i="2"/>
  <c r="AF83" i="1"/>
  <c r="AF12" i="2"/>
  <c r="G12" s="1"/>
  <c r="AF15" i="1"/>
  <c r="AF15" i="2"/>
  <c r="G22" s="1"/>
  <c r="AF16" i="1"/>
  <c r="AF16" i="2"/>
  <c r="G23" s="1"/>
  <c r="AF50"/>
  <c r="AF73"/>
  <c r="AF29" i="1"/>
  <c r="G22" s="1"/>
  <c r="AF29" i="2"/>
  <c r="AF32" i="1"/>
  <c r="G19" s="1"/>
  <c r="AF32" i="2"/>
  <c r="AF21" i="1"/>
  <c r="AF21" i="2"/>
  <c r="AF53"/>
  <c r="AF66"/>
  <c r="AF74"/>
  <c r="AF49"/>
  <c r="AF17" i="1"/>
  <c r="AF17" i="2"/>
  <c r="G18" s="1"/>
  <c r="AF24" i="1"/>
  <c r="AF24" i="2"/>
  <c r="AF36" i="1"/>
  <c r="AF36" i="2"/>
  <c r="AF33" i="1"/>
  <c r="G20" s="1"/>
  <c r="AF33" i="2"/>
  <c r="AF38" i="1"/>
  <c r="AF38" i="2"/>
  <c r="AF22" i="1"/>
  <c r="AF22" i="2"/>
  <c r="G16" s="1"/>
  <c r="AF23" i="1"/>
  <c r="AF23" i="2"/>
  <c r="G21" s="1"/>
  <c r="AF45" i="1"/>
  <c r="AF45" i="2"/>
  <c r="AF54"/>
  <c r="AF42" i="1"/>
  <c r="AF42" i="2"/>
  <c r="AF59"/>
  <c r="AF63"/>
  <c r="AF28" i="1"/>
  <c r="G21" s="1"/>
  <c r="AF28" i="2"/>
  <c r="AF61"/>
  <c r="AF65"/>
  <c r="AF78"/>
  <c r="AF43" i="1"/>
  <c r="AF43" i="2"/>
  <c r="AF55"/>
  <c r="AF11" i="1"/>
  <c r="AF11" i="2"/>
  <c r="G20" s="1"/>
  <c r="AF14" i="1"/>
  <c r="AF14" i="2"/>
  <c r="AF13" i="1"/>
  <c r="AF13" i="2"/>
  <c r="AF76"/>
  <c r="AF75"/>
  <c r="AF72"/>
  <c r="AF31" i="1"/>
  <c r="AF31" i="2"/>
  <c r="AF35" i="1"/>
  <c r="AF35" i="2"/>
  <c r="AF57"/>
  <c r="AF71"/>
  <c r="AF58"/>
  <c r="AF48" i="1"/>
  <c r="AF48" i="2"/>
  <c r="AF27" i="1"/>
  <c r="AF27" i="2"/>
  <c r="AF25" i="1"/>
  <c r="AF25" i="2"/>
  <c r="AF30" i="1"/>
  <c r="G15" s="1"/>
  <c r="AF30" i="2"/>
  <c r="AF39" i="1"/>
  <c r="AF39" i="2"/>
  <c r="AF18" i="1"/>
  <c r="AF18" i="2"/>
  <c r="G11" s="1"/>
  <c r="AF19" i="1"/>
  <c r="AF19" i="2"/>
  <c r="G17" s="1"/>
  <c r="AF20" i="1"/>
  <c r="G17" s="1"/>
  <c r="AF20" i="2"/>
  <c r="G19" s="1"/>
  <c r="AF46" i="1"/>
  <c r="AF46" i="2"/>
  <c r="AF44" i="1"/>
  <c r="G13" s="1"/>
  <c r="AF44" i="2"/>
  <c r="AF47" i="1"/>
  <c r="AF47" i="2"/>
  <c r="AF52"/>
  <c r="AF40" i="1"/>
  <c r="AF40" i="2"/>
  <c r="AF77"/>
  <c r="AF56"/>
  <c r="AF60"/>
  <c r="AF69"/>
  <c r="AF41" i="1"/>
  <c r="AF41" i="2"/>
  <c r="AF64"/>
  <c r="AF68"/>
  <c r="AF37" i="1"/>
  <c r="AF37" i="2"/>
  <c r="AF51"/>
  <c r="AF67"/>
  <c r="T11" i="1"/>
  <c r="K66" i="2"/>
  <c r="V13" i="1"/>
  <c r="V15"/>
  <c r="V17"/>
  <c r="T13"/>
  <c r="T15"/>
  <c r="T17"/>
  <c r="R11"/>
  <c r="R14"/>
  <c r="R16"/>
  <c r="V14"/>
  <c r="V10"/>
  <c r="T16"/>
  <c r="R13"/>
  <c r="R17"/>
  <c r="V16"/>
  <c r="T14"/>
  <c r="R15"/>
  <c r="R10"/>
  <c r="V11"/>
  <c r="P17"/>
  <c r="Q17" s="1"/>
  <c r="W66" i="2"/>
  <c r="V12" i="1"/>
  <c r="T12"/>
  <c r="R12"/>
  <c r="H63" i="2"/>
  <c r="H65"/>
  <c r="H64"/>
  <c r="H66"/>
  <c r="G12" i="1"/>
  <c r="J10" i="10"/>
  <c r="P11" i="1"/>
  <c r="P10"/>
  <c r="P13"/>
  <c r="P14"/>
  <c r="P15"/>
  <c r="P12"/>
  <c r="P16"/>
  <c r="C7" i="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Q16" i="1" l="1"/>
  <c r="Q15"/>
  <c r="Q14"/>
  <c r="Q13"/>
  <c r="Q12"/>
  <c r="Q10"/>
  <c r="Q11"/>
  <c r="S18"/>
  <c r="W18"/>
  <c r="U18"/>
  <c r="G18"/>
  <c r="G13" i="2"/>
  <c r="G15"/>
  <c r="G14" i="1"/>
  <c r="G14" i="2"/>
  <c r="S17" i="1"/>
  <c r="Q19"/>
  <c r="S19"/>
  <c r="W19"/>
  <c r="U19"/>
  <c r="U17"/>
  <c r="W17"/>
  <c r="Q21"/>
  <c r="W21"/>
  <c r="U21"/>
  <c r="S21"/>
  <c r="U22"/>
  <c r="Q22"/>
  <c r="S22"/>
  <c r="W22"/>
  <c r="Q20"/>
  <c r="W20"/>
  <c r="U20"/>
  <c r="S20"/>
  <c r="G16"/>
  <c r="G11"/>
  <c r="G10"/>
  <c r="H20" s="1"/>
  <c r="G59" i="2"/>
  <c r="H59" s="1"/>
  <c r="G33"/>
  <c r="S12" i="1"/>
  <c r="W12"/>
  <c r="U12"/>
  <c r="U16"/>
  <c r="S16"/>
  <c r="S15"/>
  <c r="U14"/>
  <c r="W16"/>
  <c r="W15"/>
  <c r="U15"/>
  <c r="S14"/>
  <c r="W14"/>
  <c r="U13"/>
  <c r="S13"/>
  <c r="W13"/>
  <c r="W11"/>
  <c r="W10"/>
  <c r="U10"/>
  <c r="U11"/>
  <c r="S10"/>
  <c r="S11"/>
  <c r="X57" i="2"/>
  <c r="X60"/>
  <c r="X40"/>
  <c r="X32"/>
  <c r="X41"/>
  <c r="X49"/>
  <c r="X52"/>
  <c r="X47"/>
  <c r="X54"/>
  <c r="X43"/>
  <c r="X30"/>
  <c r="X44"/>
  <c r="X25"/>
  <c r="X39"/>
  <c r="X35"/>
  <c r="X36"/>
  <c r="X48"/>
  <c r="X24"/>
  <c r="X56"/>
  <c r="X28"/>
  <c r="X21"/>
  <c r="X66"/>
  <c r="X59"/>
  <c r="X31"/>
  <c r="X38"/>
  <c r="X34"/>
  <c r="X33"/>
  <c r="X42"/>
  <c r="X37"/>
  <c r="X45"/>
  <c r="X50"/>
  <c r="X53"/>
  <c r="X51"/>
  <c r="X46"/>
  <c r="X26"/>
  <c r="X55"/>
  <c r="X58"/>
  <c r="X29"/>
  <c r="X27"/>
  <c r="X18" i="1" l="1"/>
  <c r="H10"/>
  <c r="H15"/>
  <c r="H17"/>
  <c r="H16"/>
  <c r="H13"/>
  <c r="H21"/>
  <c r="X11"/>
  <c r="X12"/>
  <c r="X10"/>
  <c r="X22"/>
  <c r="X19"/>
  <c r="X13"/>
  <c r="X20"/>
  <c r="X21"/>
  <c r="H11"/>
  <c r="H19"/>
  <c r="H18"/>
  <c r="H12"/>
  <c r="H14"/>
  <c r="H22"/>
  <c r="H33" i="2"/>
  <c r="Y33"/>
  <c r="Y59"/>
  <c r="Z59" s="1"/>
  <c r="X14" i="1"/>
  <c r="X16"/>
  <c r="Y66" i="2"/>
  <c r="X17" i="1"/>
  <c r="X15"/>
  <c r="AO43"/>
  <c r="Y18" l="1"/>
  <c r="Y20"/>
  <c r="Y22"/>
  <c r="Y21"/>
  <c r="Y19"/>
  <c r="Z33" i="2"/>
  <c r="Z66"/>
  <c r="Y14" i="1"/>
  <c r="Y17"/>
  <c r="Y16"/>
  <c r="Y15"/>
  <c r="Y10"/>
  <c r="Y13"/>
  <c r="Y11"/>
  <c r="Y12"/>
  <c r="AO47"/>
  <c r="AO45"/>
  <c r="AO39"/>
  <c r="AO35"/>
  <c r="AO33"/>
  <c r="AO27"/>
  <c r="AO20"/>
  <c r="M11" s="1"/>
  <c r="AO18"/>
  <c r="M19" s="1"/>
  <c r="AO48"/>
  <c r="AO46"/>
  <c r="AO44"/>
  <c r="AO42"/>
  <c r="AO40"/>
  <c r="AO38"/>
  <c r="AO37"/>
  <c r="AO36"/>
  <c r="AO34"/>
  <c r="AO32"/>
  <c r="AO23"/>
  <c r="M58" s="1"/>
  <c r="AO31"/>
  <c r="AO30"/>
  <c r="AO29"/>
  <c r="AO28"/>
  <c r="AO22"/>
  <c r="AO21"/>
  <c r="M56" s="1"/>
  <c r="AA66" i="2"/>
  <c r="AO19" i="1"/>
  <c r="M16" s="1"/>
  <c r="AO24"/>
  <c r="AO11"/>
  <c r="AO15"/>
  <c r="M12" s="1"/>
  <c r="AO17"/>
  <c r="M57" l="1"/>
  <c r="M18"/>
  <c r="M17"/>
  <c r="AA59" i="2"/>
  <c r="AA33"/>
  <c r="M13" i="1"/>
  <c r="M15"/>
  <c r="M59"/>
  <c r="M14"/>
  <c r="AO41"/>
  <c r="AO26"/>
  <c r="AO25"/>
  <c r="AO13"/>
  <c r="M22" s="1"/>
  <c r="AO14"/>
  <c r="AO12"/>
  <c r="M20" s="1"/>
  <c r="AO10"/>
  <c r="M10" s="1"/>
  <c r="AO16"/>
  <c r="M21" s="1"/>
  <c r="N10" l="1"/>
  <c r="Z10" s="1"/>
  <c r="N21"/>
  <c r="Z21" s="1"/>
  <c r="N14"/>
  <c r="Z14" s="1"/>
  <c r="N20"/>
  <c r="Z20" s="1"/>
  <c r="N15"/>
  <c r="Z15" s="1"/>
  <c r="N12"/>
  <c r="Z12" s="1"/>
  <c r="N19"/>
  <c r="Z19" s="1"/>
  <c r="N16"/>
  <c r="Z16" s="1"/>
  <c r="N22"/>
  <c r="Z22" s="1"/>
  <c r="N17"/>
  <c r="Z17" s="1"/>
  <c r="N18"/>
  <c r="Z18" s="1"/>
  <c r="N13"/>
  <c r="Z13" s="1"/>
  <c r="N11"/>
  <c r="Z11" s="1"/>
  <c r="Z56"/>
  <c r="AA56" s="1"/>
  <c r="Z57"/>
  <c r="AA57" s="1"/>
  <c r="Z58"/>
  <c r="AA58" s="1"/>
  <c r="Z59"/>
  <c r="AA59" s="1"/>
  <c r="AA15" l="1"/>
  <c r="AA18"/>
  <c r="AA14"/>
  <c r="AA21"/>
  <c r="AA13"/>
  <c r="AA16"/>
  <c r="AA17"/>
  <c r="AA19"/>
  <c r="AA10"/>
  <c r="AA12"/>
  <c r="AA20"/>
  <c r="AA11"/>
  <c r="AA22"/>
  <c r="B3" i="13"/>
  <c r="B6" l="1"/>
  <c r="B5"/>
  <c r="B4"/>
  <c r="D8" i="3"/>
  <c r="AL10" i="2" l="1"/>
  <c r="T20" s="1"/>
  <c r="U17" s="1"/>
  <c r="X17" s="1"/>
  <c r="U11" l="1"/>
  <c r="X11" s="1"/>
  <c r="U10"/>
  <c r="X10" s="1"/>
  <c r="U19"/>
  <c r="X19" s="1"/>
  <c r="U18"/>
  <c r="X18" s="1"/>
  <c r="U22"/>
  <c r="X22" s="1"/>
  <c r="U23"/>
  <c r="X23" s="1"/>
  <c r="U12"/>
  <c r="X12" s="1"/>
  <c r="U13"/>
  <c r="X13" s="1"/>
  <c r="U14"/>
  <c r="X14" s="1"/>
  <c r="U15"/>
  <c r="X15" s="1"/>
  <c r="U20"/>
  <c r="X20" s="1"/>
  <c r="U16"/>
  <c r="X16" s="1"/>
  <c r="M59"/>
  <c r="M34"/>
  <c r="M31"/>
  <c r="M33"/>
  <c r="M35"/>
  <c r="M36"/>
  <c r="L14" i="5"/>
  <c r="L15"/>
  <c r="M15" s="1"/>
  <c r="L12"/>
  <c r="M12" s="1"/>
  <c r="L13"/>
  <c r="M13" s="1"/>
  <c r="Y23" i="2" l="1"/>
  <c r="Y13"/>
  <c r="Y19"/>
  <c r="Y18"/>
  <c r="Y22"/>
  <c r="Y20"/>
  <c r="Y17"/>
  <c r="Y10"/>
  <c r="Y21"/>
  <c r="Y11"/>
  <c r="Y12"/>
  <c r="Y16"/>
  <c r="Y14"/>
  <c r="Y15"/>
  <c r="M14" i="5"/>
  <c r="N14" s="1"/>
  <c r="AO12" i="2" s="1"/>
  <c r="N47" i="5"/>
  <c r="AO45" i="2" s="1"/>
  <c r="N28" i="5"/>
  <c r="AO26" i="2" s="1"/>
  <c r="N20" i="5"/>
  <c r="AO18" i="2" s="1"/>
  <c r="M17" s="1"/>
  <c r="N39" i="5"/>
  <c r="AO37" i="2" s="1"/>
  <c r="N48" i="5"/>
  <c r="AO46" i="2" s="1"/>
  <c r="N26" i="5"/>
  <c r="AO24" i="2" s="1"/>
  <c r="N50" i="5"/>
  <c r="AO48" i="2" s="1"/>
  <c r="N32" i="5"/>
  <c r="AO30" i="2" s="1"/>
  <c r="N56" i="5"/>
  <c r="AO54" i="2" s="1"/>
  <c r="N38" i="5"/>
  <c r="AO36" i="2" s="1"/>
  <c r="N59" i="5"/>
  <c r="AO57" i="2" s="1"/>
  <c r="N53" i="5"/>
  <c r="AO51" i="2" s="1"/>
  <c r="N18" i="5"/>
  <c r="AO16" i="2" s="1"/>
  <c r="M18" s="1"/>
  <c r="N29" i="5"/>
  <c r="AO27" i="2" s="1"/>
  <c r="N51" i="5"/>
  <c r="AO49" i="2" s="1"/>
  <c r="N42" i="5"/>
  <c r="AO40" i="2" s="1"/>
  <c r="N60" i="5"/>
  <c r="AO58" i="2" s="1"/>
  <c r="N22" i="5"/>
  <c r="AO20" i="2" s="1"/>
  <c r="N35" i="5"/>
  <c r="AO33" i="2" s="1"/>
  <c r="N34" i="5"/>
  <c r="AO32" i="2" s="1"/>
  <c r="N52" i="5"/>
  <c r="AO50" i="2" s="1"/>
  <c r="N33" i="5"/>
  <c r="AO31" i="2" s="1"/>
  <c r="N57" i="5"/>
  <c r="AO55" i="2" s="1"/>
  <c r="N23" i="5"/>
  <c r="AO21" i="2" s="1"/>
  <c r="M20" s="1"/>
  <c r="N19" i="5"/>
  <c r="AO17" i="2" s="1"/>
  <c r="M22" s="1"/>
  <c r="N61" i="5"/>
  <c r="AO59" i="2" s="1"/>
  <c r="N40" i="5"/>
  <c r="AO38" i="2" s="1"/>
  <c r="N41" i="5"/>
  <c r="AO39" i="2" s="1"/>
  <c r="N27" i="5"/>
  <c r="AO25" i="2" s="1"/>
  <c r="N37" i="5"/>
  <c r="AO35" i="2" s="1"/>
  <c r="N30" i="5"/>
  <c r="AO28" i="2" s="1"/>
  <c r="N46" i="5"/>
  <c r="AO44" i="2" s="1"/>
  <c r="N43" i="5"/>
  <c r="AO41" i="2" s="1"/>
  <c r="N36" i="5"/>
  <c r="AO34" i="2" s="1"/>
  <c r="N45" i="5"/>
  <c r="AO43" i="2" s="1"/>
  <c r="N25" i="5"/>
  <c r="AO23" i="2" s="1"/>
  <c r="M21" s="1"/>
  <c r="N58" i="5"/>
  <c r="AO56" i="2" s="1"/>
  <c r="N54" i="5"/>
  <c r="AO52" i="2" s="1"/>
  <c r="N55" i="5"/>
  <c r="AO53" i="2" s="1"/>
  <c r="N21" i="5"/>
  <c r="AO19" i="2" s="1"/>
  <c r="N31" i="5"/>
  <c r="AO29" i="2" s="1"/>
  <c r="N44" i="5"/>
  <c r="AO42" i="2" s="1"/>
  <c r="N49" i="5"/>
  <c r="AO47" i="2" s="1"/>
  <c r="N24" i="5"/>
  <c r="AO22" i="2" s="1"/>
  <c r="M16" s="1"/>
  <c r="G10"/>
  <c r="N15" i="5" l="1"/>
  <c r="AO13" i="2" s="1"/>
  <c r="M15" s="1"/>
  <c r="N16" i="5"/>
  <c r="AO14" i="2" s="1"/>
  <c r="M23" s="1"/>
  <c r="N13" i="5"/>
  <c r="AO11" i="2" s="1"/>
  <c r="M11"/>
  <c r="N12" i="5"/>
  <c r="AO10" i="2" s="1"/>
  <c r="M13" s="1"/>
  <c r="M12"/>
  <c r="M10"/>
  <c r="N17" i="5"/>
  <c r="AO15" i="2" s="1"/>
  <c r="M19" s="1"/>
  <c r="N16"/>
  <c r="N21"/>
  <c r="N20"/>
  <c r="N17"/>
  <c r="N22"/>
  <c r="N18"/>
  <c r="N19"/>
  <c r="N23"/>
  <c r="H10"/>
  <c r="H16"/>
  <c r="H11"/>
  <c r="H20"/>
  <c r="H13"/>
  <c r="H19"/>
  <c r="H22"/>
  <c r="H18"/>
  <c r="H14"/>
  <c r="H12"/>
  <c r="H17"/>
  <c r="H23"/>
  <c r="H15"/>
  <c r="H21"/>
  <c r="M14" l="1"/>
  <c r="Z17"/>
  <c r="Z16"/>
  <c r="AA16" s="1"/>
  <c r="Z20"/>
  <c r="Z21"/>
  <c r="AA21" s="1"/>
  <c r="Z22"/>
  <c r="Z18"/>
  <c r="Z19"/>
  <c r="Z23"/>
  <c r="N13" l="1"/>
  <c r="Z13" s="1"/>
  <c r="N10"/>
  <c r="Z10" s="1"/>
  <c r="N12"/>
  <c r="Z12" s="1"/>
  <c r="N14"/>
  <c r="Z14" s="1"/>
  <c r="N15"/>
  <c r="Z15" s="1"/>
  <c r="N11"/>
  <c r="Z11" s="1"/>
  <c r="AA23"/>
  <c r="AA20"/>
  <c r="AA17"/>
  <c r="AA18"/>
  <c r="AA19"/>
  <c r="AA22"/>
  <c r="AA15" l="1"/>
  <c r="AA13"/>
  <c r="AA12"/>
  <c r="AA11"/>
  <c r="AA10"/>
  <c r="AA14"/>
</calcChain>
</file>

<file path=xl/comments1.xml><?xml version="1.0" encoding="utf-8"?>
<comments xmlns="http://schemas.openxmlformats.org/spreadsheetml/2006/main">
  <authors>
    <author>VVL</author>
  </authors>
  <commentList>
    <comment ref="B9" authorId="0">
      <text>
        <r>
          <rPr>
            <b/>
            <sz val="9"/>
            <color indexed="81"/>
            <rFont val="Tahoma"/>
            <family val="2"/>
            <charset val="204"/>
          </rPr>
          <t>примет:</t>
        </r>
        <r>
          <rPr>
            <sz val="9"/>
            <color indexed="81"/>
            <rFont val="Tahoma"/>
            <family val="2"/>
            <charset val="204"/>
          </rPr>
          <t xml:space="preserve">
т01</t>
        </r>
      </text>
    </comment>
  </commentList>
</comments>
</file>

<file path=xl/comments2.xml><?xml version="1.0" encoding="utf-8"?>
<comments xmlns="http://schemas.openxmlformats.org/spreadsheetml/2006/main">
  <authors>
    <author>Пользователь Windows</author>
  </authors>
  <commentList>
    <comment ref="B9" authorId="0">
      <text>
        <r>
          <rPr>
            <b/>
            <sz val="9"/>
            <color indexed="81"/>
            <rFont val="Tahoma"/>
            <charset val="1"/>
          </rPr>
          <t>пример:</t>
        </r>
        <r>
          <rPr>
            <sz val="9"/>
            <color indexed="81"/>
            <rFont val="Tahoma"/>
            <charset val="1"/>
          </rPr>
          <t xml:space="preserve">
пЮ01</t>
        </r>
      </text>
    </comment>
  </commentList>
</comments>
</file>

<file path=xl/comments3.xml><?xml version="1.0" encoding="utf-8"?>
<comments xmlns="http://schemas.openxmlformats.org/spreadsheetml/2006/main">
  <authors>
    <author>Пользователь Windows</author>
  </authors>
  <commentList>
    <comment ref="B9" authorId="0">
      <text>
        <r>
          <rPr>
            <b/>
            <sz val="9"/>
            <color indexed="81"/>
            <rFont val="Tahoma"/>
            <charset val="1"/>
          </rPr>
          <t>пример: пД01</t>
        </r>
      </text>
    </comment>
  </commentList>
</comments>
</file>

<file path=xl/comments4.xml><?xml version="1.0" encoding="utf-8"?>
<comments xmlns="http://schemas.openxmlformats.org/spreadsheetml/2006/main">
  <authors>
    <author>Пользователь Windows</author>
  </authors>
  <commentList>
    <comment ref="C8" authorId="0">
      <text>
        <r>
          <rPr>
            <b/>
            <sz val="9"/>
            <color indexed="81"/>
            <rFont val="Tahoma"/>
            <charset val="1"/>
          </rPr>
          <t xml:space="preserve">пример: </t>
        </r>
        <r>
          <rPr>
            <sz val="9"/>
            <color indexed="81"/>
            <rFont val="Tahoma"/>
            <charset val="1"/>
          </rPr>
          <t>сиЮ01</t>
        </r>
      </text>
    </comment>
  </commentList>
</comments>
</file>

<file path=xl/comments5.xml><?xml version="1.0" encoding="utf-8"?>
<comments xmlns="http://schemas.openxmlformats.org/spreadsheetml/2006/main">
  <authors>
    <author>Пользователь Windows</author>
  </authors>
  <commentList>
    <comment ref="C8" authorId="0">
      <text>
        <r>
          <rPr>
            <b/>
            <sz val="9"/>
            <color indexed="81"/>
            <rFont val="Tahoma"/>
            <charset val="1"/>
          </rPr>
          <t>пример: сиД01</t>
        </r>
      </text>
    </comment>
  </commentList>
</comments>
</file>

<file path=xl/comments6.xml><?xml version="1.0" encoding="utf-8"?>
<comments xmlns="http://schemas.openxmlformats.org/spreadsheetml/2006/main">
  <authors>
    <author>Пользователь Windows</author>
  </authors>
  <commentList>
    <comment ref="B8" authorId="0">
      <text>
        <r>
          <rPr>
            <b/>
            <sz val="9"/>
            <color indexed="81"/>
            <rFont val="Tahoma"/>
            <charset val="1"/>
          </rPr>
          <t xml:space="preserve">пример: </t>
        </r>
        <r>
          <rPr>
            <sz val="9"/>
            <color indexed="81"/>
            <rFont val="Tahoma"/>
            <charset val="1"/>
          </rPr>
          <t>уфпЮ01</t>
        </r>
      </text>
    </comment>
  </commentList>
</comments>
</file>

<file path=xl/comments7.xml><?xml version="1.0" encoding="utf-8"?>
<comments xmlns="http://schemas.openxmlformats.org/spreadsheetml/2006/main">
  <authors>
    <author>Пользователь Windows</author>
  </authors>
  <commentList>
    <comment ref="B8" authorId="0">
      <text>
        <r>
          <rPr>
            <b/>
            <sz val="9"/>
            <color indexed="81"/>
            <rFont val="Tahoma"/>
            <charset val="1"/>
          </rPr>
          <t>пример: уфпД01</t>
        </r>
      </text>
    </comment>
  </commentList>
</comments>
</file>

<file path=xl/comments8.xml><?xml version="1.0" encoding="utf-8"?>
<comments xmlns="http://schemas.openxmlformats.org/spreadsheetml/2006/main">
  <authors>
    <author>Сергей Погребнёв</author>
  </authors>
  <commentList>
    <comment ref="F9" authorId="0">
      <text>
        <r>
          <rPr>
            <i/>
            <sz val="9"/>
            <color indexed="81"/>
            <rFont val="Tahoma"/>
            <family val="2"/>
            <charset val="204"/>
          </rPr>
          <t>Пример: т01</t>
        </r>
      </text>
    </comment>
    <comment ref="I9" authorId="0">
      <text>
        <r>
          <rPr>
            <i/>
            <sz val="9"/>
            <color indexed="81"/>
            <rFont val="Tahoma"/>
            <family val="2"/>
            <charset val="204"/>
          </rPr>
          <t>Пример: пЮ01</t>
        </r>
      </text>
    </comment>
    <comment ref="L9" authorId="0">
      <text>
        <r>
          <rPr>
            <i/>
            <sz val="9"/>
            <color indexed="81"/>
            <rFont val="Tahoma"/>
            <family val="2"/>
            <charset val="204"/>
          </rPr>
          <t>Пример: сиЮ01</t>
        </r>
      </text>
    </comment>
    <comment ref="O9" authorId="0">
      <text>
        <r>
          <rPr>
            <i/>
            <sz val="9"/>
            <color indexed="81"/>
            <rFont val="Tahoma"/>
            <family val="2"/>
            <charset val="204"/>
          </rPr>
          <t>Пример: уфпЮ01</t>
        </r>
      </text>
    </comment>
  </commentList>
</comments>
</file>

<file path=xl/sharedStrings.xml><?xml version="1.0" encoding="utf-8"?>
<sst xmlns="http://schemas.openxmlformats.org/spreadsheetml/2006/main" count="584" uniqueCount="293">
  <si>
    <t>№ п/п</t>
  </si>
  <si>
    <t>Район</t>
  </si>
  <si>
    <t>ФИО участника (полностью)</t>
  </si>
  <si>
    <t>Шифр</t>
  </si>
  <si>
    <t>Класс</t>
  </si>
  <si>
    <t>Учреждение образования (полностью)</t>
  </si>
  <si>
    <t>Учитель (ФИО полностью)</t>
  </si>
  <si>
    <t>результат</t>
  </si>
  <si>
    <t>место</t>
  </si>
  <si>
    <t>4х9м</t>
  </si>
  <si>
    <t>наклон</t>
  </si>
  <si>
    <t>Сумма мест</t>
  </si>
  <si>
    <t>прыжок</t>
  </si>
  <si>
    <t>гимн.</t>
  </si>
  <si>
    <t>ранг</t>
  </si>
  <si>
    <t>Юноши</t>
  </si>
  <si>
    <t>Всего участников</t>
  </si>
  <si>
    <t>диплом 1 степени</t>
  </si>
  <si>
    <t>диплом 2 степени</t>
  </si>
  <si>
    <t>диплом 3 степени</t>
  </si>
  <si>
    <t>Девушки</t>
  </si>
  <si>
    <t>ПРОТОКОЛ</t>
  </si>
  <si>
    <t xml:space="preserve">результатов четвёртого тура  </t>
  </si>
  <si>
    <t>Итоговое время</t>
  </si>
  <si>
    <t>сотые</t>
  </si>
  <si>
    <t>ЮНОШИ</t>
  </si>
  <si>
    <t>ДЕВУШКИ</t>
  </si>
  <si>
    <t>СИ_время</t>
  </si>
  <si>
    <t>гимн</t>
  </si>
  <si>
    <t>4х9</t>
  </si>
  <si>
    <t>шифр</t>
  </si>
  <si>
    <t>знания</t>
  </si>
  <si>
    <t>плав</t>
  </si>
  <si>
    <t xml:space="preserve">результатов третьего тура  </t>
  </si>
  <si>
    <t>ЛР</t>
  </si>
  <si>
    <t>Наклон вперед</t>
  </si>
  <si>
    <t>вопросы 1 гр.</t>
  </si>
  <si>
    <t>вопросы 2 гр.</t>
  </si>
  <si>
    <t>вопросы 3 гр.</t>
  </si>
  <si>
    <t>Всего баллов</t>
  </si>
  <si>
    <t>правильных ответов</t>
  </si>
  <si>
    <t>кол-во баллов</t>
  </si>
  <si>
    <t xml:space="preserve">результатов первого тура  </t>
  </si>
  <si>
    <t xml:space="preserve">результатов второго тура  </t>
  </si>
  <si>
    <t>МИН.</t>
  </si>
  <si>
    <t>сек.</t>
  </si>
  <si>
    <t>результат (сек.)</t>
  </si>
  <si>
    <t>результат (см.)</t>
  </si>
  <si>
    <t>результат (кол-во)</t>
  </si>
  <si>
    <t>результат (балл)</t>
  </si>
  <si>
    <t>max</t>
  </si>
  <si>
    <t>ИТОГОВЫЙ ПРОТОКОЛ</t>
  </si>
  <si>
    <t>Члены жюри:</t>
  </si>
  <si>
    <r>
      <t xml:space="preserve">если участник не выполнил упражнение, пишем </t>
    </r>
    <r>
      <rPr>
        <b/>
        <sz val="12"/>
        <color rgb="FFFF0000"/>
        <rFont val="Times New Roman"/>
        <family val="1"/>
        <charset val="204"/>
      </rPr>
      <t>Х</t>
    </r>
  </si>
  <si>
    <t>Председатель жюри:</t>
  </si>
  <si>
    <t>по предмету: "Физическая культура и здоровье"</t>
  </si>
  <si>
    <t>результатов третьего этапа республиканской олимпиады по предмету: "Физическая культура и здоровье"</t>
  </si>
  <si>
    <t>ДИПЛОМ</t>
  </si>
  <si>
    <t>Дата проведения</t>
  </si>
  <si>
    <t>СИ_балл</t>
  </si>
  <si>
    <t>1 тур</t>
  </si>
  <si>
    <t>2 тур</t>
  </si>
  <si>
    <t>3 тур</t>
  </si>
  <si>
    <t>4 тур</t>
  </si>
  <si>
    <t>третьего этапа республиканской олимпиады по Физической культуре и здоровью</t>
  </si>
  <si>
    <t>плавание 50 м.</t>
  </si>
  <si>
    <t>Данные</t>
  </si>
  <si>
    <t>Год проведения:</t>
  </si>
  <si>
    <t>УЧАСТНИКИ</t>
  </si>
  <si>
    <t>1 тур (тестирование знаний)</t>
  </si>
  <si>
    <t>Если участник не плыл, или сошел с дистанции, то ячейка остается не заполненной</t>
  </si>
  <si>
    <t>В листах программы заполняем только ячейки выделенные цветом:</t>
  </si>
  <si>
    <t>2тур (плавание 50м.)</t>
  </si>
  <si>
    <t>ФИО участника</t>
  </si>
  <si>
    <t>ФИО Учителя</t>
  </si>
  <si>
    <t>Учреждение образования</t>
  </si>
  <si>
    <t>Итоговая сумма мест</t>
  </si>
  <si>
    <t>Результат</t>
  </si>
  <si>
    <t>Подтягивание на перекладине</t>
  </si>
  <si>
    <t>Прыжок в длину с места</t>
  </si>
  <si>
    <t>Челночный бег 4х9 м</t>
  </si>
  <si>
    <t>Наклон вперед из положения сидя</t>
  </si>
  <si>
    <t>Поднимание туловища из положения лежа</t>
  </si>
  <si>
    <t>Учитель 
(ФИО полностью)</t>
  </si>
  <si>
    <t>2 п.</t>
  </si>
  <si>
    <t>1 п.</t>
  </si>
  <si>
    <t>3 п.</t>
  </si>
  <si>
    <t>Комплексное задание по спортивным играм</t>
  </si>
  <si>
    <t>Лучший результат</t>
  </si>
  <si>
    <t>1 попытка</t>
  </si>
  <si>
    <t>2 попытка</t>
  </si>
  <si>
    <t>Сумма</t>
  </si>
  <si>
    <t>Ранг 
IV
 тура</t>
  </si>
  <si>
    <t>Мин.</t>
  </si>
  <si>
    <t>сотые сек.</t>
  </si>
  <si>
    <t>Результат (сек.)</t>
  </si>
  <si>
    <t>Ранг</t>
  </si>
  <si>
    <t>Итоговый ранг</t>
  </si>
  <si>
    <t>2 тур (плавание 50м.)</t>
  </si>
  <si>
    <t>Жеребьевка</t>
  </si>
  <si>
    <t>Знания</t>
  </si>
  <si>
    <t>Плавание</t>
  </si>
  <si>
    <t>УФП</t>
  </si>
  <si>
    <t>Спортигры</t>
  </si>
  <si>
    <t>Тур</t>
  </si>
  <si>
    <t>Уважаемые пользователи!</t>
  </si>
  <si>
    <t>Вашему вниманию предлагается автоматизированная система подведения итогов олимпиады (АСПИО) по предмету "Физическая культура и здоровье".</t>
  </si>
  <si>
    <t>Цель - которую преследовали разработчики, оптимизировать процесс подведения итогов олимпиады.</t>
  </si>
  <si>
    <t>Предметная олимпиада проводится в четыре этапа. АСПИО может использоваться на любом из четырех этапов олимпиады.</t>
  </si>
  <si>
    <t xml:space="preserve">Победители определяются в процессе выполнения заданий в четырех турах. Каждый тур может состоять из нескольких заданий. Итоги подводятся отдельно среди юношей и девушек. </t>
  </si>
  <si>
    <t>Программа выполняет автоматическую обработку результатов с учетом  жеребьевки и шифрования участников.</t>
  </si>
  <si>
    <t xml:space="preserve">Кроме этого в программе предусмотрена защита от случайного изменения результатов, проверка выступления во всех видах заданий. </t>
  </si>
  <si>
    <t>Участник не выступающий в каком-либо из туров, занимает последнее место  в группе (юн., дев.).</t>
  </si>
  <si>
    <t xml:space="preserve">Для работы программы необходимо выполнить определенный алгоритм. Программа включает 14 листов. </t>
  </si>
  <si>
    <r>
      <rPr>
        <b/>
        <sz val="11"/>
        <color theme="1"/>
        <rFont val="Calibri"/>
        <family val="2"/>
        <charset val="204"/>
        <scheme val="minor"/>
      </rPr>
      <t>1.</t>
    </r>
    <r>
      <rPr>
        <sz val="11"/>
        <color theme="1"/>
        <rFont val="Calibri"/>
        <family val="2"/>
        <charset val="204"/>
        <scheme val="minor"/>
      </rPr>
      <t xml:space="preserve"> Перейдите к листу "Жюри"</t>
    </r>
  </si>
  <si>
    <r>
      <rPr>
        <b/>
        <sz val="11"/>
        <color theme="1"/>
        <rFont val="Calibri"/>
        <family val="2"/>
        <charset val="204"/>
        <scheme val="minor"/>
      </rPr>
      <t>2.</t>
    </r>
    <r>
      <rPr>
        <sz val="11"/>
        <color theme="1"/>
        <rFont val="Calibri"/>
        <family val="2"/>
        <charset val="204"/>
        <scheme val="minor"/>
      </rPr>
      <t xml:space="preserve"> В ячейки залитые зеленым цветом внесите необходимую информацию.</t>
    </r>
  </si>
  <si>
    <r>
      <rPr>
        <b/>
        <sz val="11"/>
        <color theme="1"/>
        <rFont val="Calibri"/>
        <family val="2"/>
        <charset val="204"/>
        <scheme val="minor"/>
      </rPr>
      <t>3.</t>
    </r>
    <r>
      <rPr>
        <sz val="11"/>
        <color theme="1"/>
        <rFont val="Calibri"/>
        <family val="2"/>
        <charset val="204"/>
        <scheme val="minor"/>
      </rPr>
      <t xml:space="preserve"> Перейдите  к листу "Участники юноши". Внесите фамилии участников олимпиады и другую информацию, согласно представленым заявкам.</t>
    </r>
  </si>
  <si>
    <t>Вносите информацию только в ячейки зеленого цвета. Эта информация будет использоваться на других листах программы.</t>
  </si>
  <si>
    <t>Автоматически внесенные во все последующие протоколы данные можно будет распечатать.</t>
  </si>
  <si>
    <t>Если фамилия участника не внесена в протокол, результаты участника учитываться не будут.</t>
  </si>
  <si>
    <r>
      <rPr>
        <b/>
        <sz val="11"/>
        <color theme="1"/>
        <rFont val="Calibri"/>
        <family val="2"/>
        <charset val="204"/>
        <scheme val="minor"/>
      </rPr>
      <t>4.</t>
    </r>
    <r>
      <rPr>
        <sz val="11"/>
        <color theme="1"/>
        <rFont val="Calibri"/>
        <family val="2"/>
        <charset val="204"/>
        <scheme val="minor"/>
      </rPr>
      <t xml:space="preserve"> После внесения данных перейдите на лист "Участники Девушки". Внесите  данные в залитые зеленым цветом ячейки.</t>
    </r>
  </si>
  <si>
    <r>
      <rPr>
        <b/>
        <sz val="11"/>
        <color theme="1"/>
        <rFont val="Calibri"/>
        <family val="2"/>
        <charset val="204"/>
        <scheme val="minor"/>
      </rPr>
      <t>5.</t>
    </r>
    <r>
      <rPr>
        <sz val="11"/>
        <color theme="1"/>
        <rFont val="Calibri"/>
        <family val="2"/>
        <charset val="204"/>
        <scheme val="minor"/>
      </rPr>
      <t xml:space="preserve"> После проведения первого (теоретического) тура , проведите работу с листом "1 тур". Задание первого тура могут содержать вопросы в закрытой форме (вопросы 1 гр.), </t>
    </r>
  </si>
  <si>
    <t>вопросы в открытой форме (вопросы 2 гр.) и вопросы на сопоставление (вопросы 3 гр.).</t>
  </si>
  <si>
    <t>Внесите в соответствии с шифром количество правильных ответов в ячейки зеленого цвета.</t>
  </si>
  <si>
    <r>
      <rPr>
        <b/>
        <sz val="11"/>
        <color theme="1"/>
        <rFont val="Calibri"/>
        <family val="2"/>
        <charset val="204"/>
        <scheme val="minor"/>
      </rPr>
      <t>6.</t>
    </r>
    <r>
      <rPr>
        <sz val="11"/>
        <color theme="1"/>
        <rFont val="Calibri"/>
        <family val="2"/>
        <charset val="204"/>
        <scheme val="minor"/>
      </rPr>
      <t xml:space="preserve"> Второй тур олимпиады - это задание по проплыванию 50 метров. Результаты (время затраченное на проплывание 50 м.) юношей внесите в лист "2 тур Юн".</t>
    </r>
  </si>
  <si>
    <t xml:space="preserve">Результаты (время затраченное на проплывание 50 м.) девушек внесите в лист "2 тур Дев".  Результат участника  вносится с точностью до сотых секунды. </t>
  </si>
  <si>
    <t xml:space="preserve">Для внесения результата в программе предусмотрено три ячейки. В первую вносятся минуты, например, 1 или 0. Во вторую секунды, например, 3 или 28. </t>
  </si>
  <si>
    <t>В третью ячейку вносим сотые секунды, например, 9 или 18. В итоговую таблицу для ранжирования в первом случае пойдет результат 63,09 сек., во втором 28,18 сек.</t>
  </si>
  <si>
    <t>Каждый участник выполняет 4 теста (челночный бег 4х9 м., прыжок в длину с места, наклон вперед, подтягивание - юноши и поднимание туловища из положения лежа - девушки.</t>
  </si>
  <si>
    <t>Челночный бег - две попытки внесите в секундах и сотых секунды через запятую. Каждая попытка вносится в отдельную ячейку в соответствии с шифром.</t>
  </si>
  <si>
    <t>Если участник не выполнил попытку или нарушил правила выполнения в  ячейку вносится не числовой результат, а  буква Х.</t>
  </si>
  <si>
    <t>Результаты прыжков в длину с места вносятся в сантиметрах. Например, 263. Если попытка прыжка не засчитана, в соответствующую ячейку вносится Х.</t>
  </si>
  <si>
    <t>Наклон вперед измеряется с точностью до сантимерта. Если результат участника меньше нуля, то результат в ячейку вносится со знаком минус.</t>
  </si>
  <si>
    <t>Результаты в подтягивании  и  поднимании туловища вносятся как целые числа.</t>
  </si>
  <si>
    <t xml:space="preserve">В соответствии с шифром внесите результат в соответствующие столбцы первой попытки, затем второй. </t>
  </si>
  <si>
    <r>
      <rPr>
        <b/>
        <sz val="11"/>
        <color theme="1"/>
        <rFont val="Calibri"/>
        <family val="2"/>
        <charset val="204"/>
        <scheme val="minor"/>
      </rPr>
      <t>9.</t>
    </r>
    <r>
      <rPr>
        <sz val="11"/>
        <color theme="1"/>
        <rFont val="Calibri"/>
        <family val="2"/>
        <charset val="204"/>
        <scheme val="minor"/>
      </rPr>
      <t xml:space="preserve"> После окончания 4 тура проводится дешифрование. Результаты участников  юношей можно посмотреть на  листе "Итоги Юн". Результаты девушек - на листе "Итог Дев". </t>
    </r>
  </si>
  <si>
    <t>Напротив фамилии участника  в ячейки залитые зеленым цветом, вносится шифр участника в каждом туре. В незалитых ячейках напротив фамилии участника отобразятся его  результаты и ранг.</t>
  </si>
  <si>
    <t>Итоговая сумма всех четырех туров ранжируется и участнику определяется итоговое место в олимпиаде.</t>
  </si>
  <si>
    <r>
      <rPr>
        <b/>
        <sz val="11"/>
        <color theme="1"/>
        <rFont val="Calibri"/>
        <family val="2"/>
        <charset val="204"/>
        <scheme val="minor"/>
      </rPr>
      <t>10</t>
    </r>
    <r>
      <rPr>
        <sz val="11"/>
        <color theme="1"/>
        <rFont val="Calibri"/>
        <family val="2"/>
        <charset val="204"/>
        <scheme val="minor"/>
      </rPr>
      <t>. Количество награжденных и количество дипломов смотрите на листе "Награждение".</t>
    </r>
  </si>
  <si>
    <t>Удачи!</t>
  </si>
  <si>
    <r>
      <rPr>
        <b/>
        <sz val="11"/>
        <color theme="1"/>
        <rFont val="Calibri"/>
        <family val="2"/>
        <charset val="204"/>
        <scheme val="minor"/>
      </rPr>
      <t xml:space="preserve">8. </t>
    </r>
    <r>
      <rPr>
        <sz val="11"/>
        <color theme="1"/>
        <rFont val="Calibri"/>
        <family val="2"/>
        <charset val="204"/>
        <scheme val="minor"/>
      </rPr>
      <t>В четвертом туре определяется уровень физической подготовленности участника.</t>
    </r>
  </si>
  <si>
    <r>
      <rPr>
        <b/>
        <sz val="11"/>
        <color theme="1"/>
        <rFont val="Calibri"/>
        <family val="2"/>
        <charset val="204"/>
        <scheme val="minor"/>
      </rPr>
      <t>7.</t>
    </r>
    <r>
      <rPr>
        <sz val="11"/>
        <color theme="1"/>
        <rFont val="Calibri"/>
        <family val="2"/>
        <charset val="204"/>
        <scheme val="minor"/>
      </rPr>
      <t xml:space="preserve"> В третьем туре каждому участнику предлагается выполнить задание состоящее из элементов четырех спортивных игр. Каждому участнику предоставляется 2 попытки.</t>
    </r>
  </si>
  <si>
    <t>второго этапа республикансой олимпиады</t>
  </si>
  <si>
    <t>Результаты выполненных заданий юношами вносятся в лист "3 тур Юн", результаты девушек вносятся в лист "3 тур Дев".</t>
  </si>
  <si>
    <t>3 тур
 (спортивные игры)</t>
  </si>
  <si>
    <t>4 тур (УФП)</t>
  </si>
  <si>
    <t>3 тур (Спортивные игры)</t>
  </si>
  <si>
    <t>Результаты юношей внесите в лист "4 тур Юн". Результаты девушек - в лист "4 тур  Дев".</t>
  </si>
  <si>
    <t>Сколько баллов за один вопрос</t>
  </si>
  <si>
    <t>Всего вопросов</t>
  </si>
  <si>
    <t>Мышленик В.В.</t>
  </si>
  <si>
    <t>Лыщик Д.А.</t>
  </si>
  <si>
    <t>Драченко А.М.</t>
  </si>
  <si>
    <t>Каменецкий</t>
  </si>
  <si>
    <t>Государственное учреждение образования "Высоковская средняя школа" Каменецкого района</t>
  </si>
  <si>
    <t>пЮ05</t>
  </si>
  <si>
    <t>сиЮ01</t>
  </si>
  <si>
    <t>уфпЮ01</t>
  </si>
  <si>
    <t>пЮ06</t>
  </si>
  <si>
    <t>сиЮ11</t>
  </si>
  <si>
    <t>уфпЮ09</t>
  </si>
  <si>
    <t>пЮ08</t>
  </si>
  <si>
    <t>сиЮ06</t>
  </si>
  <si>
    <t>уфпЮ06</t>
  </si>
  <si>
    <t>Романюк Иван Павлович</t>
  </si>
  <si>
    <t>пЮ02</t>
  </si>
  <si>
    <t>сиЮ02</t>
  </si>
  <si>
    <t>уфпЮ02</t>
  </si>
  <si>
    <t>сиЮ12</t>
  </si>
  <si>
    <t>уфпЮ12</t>
  </si>
  <si>
    <t>сиЮ05</t>
  </si>
  <si>
    <t>уфпЮ04</t>
  </si>
  <si>
    <t>Шибанов Андрей Алексеевич</t>
  </si>
  <si>
    <t>Государственное учреждение образования "Средняя школа №1 г. Каменца"</t>
  </si>
  <si>
    <t>т15</t>
  </si>
  <si>
    <t>пЮ03</t>
  </si>
  <si>
    <t>сиЮ10</t>
  </si>
  <si>
    <t>уфпЮ07</t>
  </si>
  <si>
    <t>Комар Юрий Михайлович</t>
  </si>
  <si>
    <t>пЮ07</t>
  </si>
  <si>
    <t>сиЮ08</t>
  </si>
  <si>
    <t>уфпЮ10</t>
  </si>
  <si>
    <t>Баранов Сергей Викторович</t>
  </si>
  <si>
    <t>сиЮ13</t>
  </si>
  <si>
    <t>уфпЮ13</t>
  </si>
  <si>
    <t>Государственное учреждение образования "Каменюкская средняя школа" Каменецкого района</t>
  </si>
  <si>
    <t>Мышленик Виктор Владимирович</t>
  </si>
  <si>
    <t>пЮ04</t>
  </si>
  <si>
    <t>сиЮ09</t>
  </si>
  <si>
    <t>уфпЮ11</t>
  </si>
  <si>
    <t>Государственное учреждение образования "Ряснянская средняя школа" Каменецкого района</t>
  </si>
  <si>
    <t>Ярошук Андрей Николаевич</t>
  </si>
  <si>
    <t>пЮ01</t>
  </si>
  <si>
    <t>сиЮ03</t>
  </si>
  <si>
    <t>уфпЮ03</t>
  </si>
  <si>
    <t>пЮ09</t>
  </si>
  <si>
    <t>сиЮ07</t>
  </si>
  <si>
    <t>уфпЮ08</t>
  </si>
  <si>
    <t>сиЮ04</t>
  </si>
  <si>
    <t>уфпЮ05</t>
  </si>
  <si>
    <t>Касаева Эвелина Сергеевна</t>
  </si>
  <si>
    <t>Вабищевич Юрий Леонидович</t>
  </si>
  <si>
    <t>т12</t>
  </si>
  <si>
    <t>пД05</t>
  </si>
  <si>
    <t>сиД10</t>
  </si>
  <si>
    <t>уфпД12</t>
  </si>
  <si>
    <t>Государственное учреждение образования "Беловежская средняя школа" Каменецкого района</t>
  </si>
  <si>
    <t>т09</t>
  </si>
  <si>
    <t>сиД11</t>
  </si>
  <si>
    <t>уфпД11</t>
  </si>
  <si>
    <t>т03</t>
  </si>
  <si>
    <t>сиД04</t>
  </si>
  <si>
    <t>уфпД05</t>
  </si>
  <si>
    <t>Государственное учреждение образования "Войсковская средняя школа" Каменецкого района</t>
  </si>
  <si>
    <t>Литвинчук Сергей Николаевич</t>
  </si>
  <si>
    <t>т01</t>
  </si>
  <si>
    <t>пД04</t>
  </si>
  <si>
    <t>сиД01</t>
  </si>
  <si>
    <t>уфпД06</t>
  </si>
  <si>
    <t>т04</t>
  </si>
  <si>
    <t>сиД03</t>
  </si>
  <si>
    <t>уфпД03</t>
  </si>
  <si>
    <t>т05</t>
  </si>
  <si>
    <t>пД03</t>
  </si>
  <si>
    <t>сиД02</t>
  </si>
  <si>
    <t>уфпД04</t>
  </si>
  <si>
    <t>т13</t>
  </si>
  <si>
    <t>сиД13</t>
  </si>
  <si>
    <t>уфпД02</t>
  </si>
  <si>
    <t xml:space="preserve">Государственное учреждение образования "Средняя школа №1 г. Каменца" </t>
  </si>
  <si>
    <t>т10</t>
  </si>
  <si>
    <t>пД06</t>
  </si>
  <si>
    <t>сиД09</t>
  </si>
  <si>
    <t>уфпД13</t>
  </si>
  <si>
    <t xml:space="preserve">Государственное учреждение образования "Средняя школа №2 г. Каменца" </t>
  </si>
  <si>
    <t>т08</t>
  </si>
  <si>
    <t>пД01</t>
  </si>
  <si>
    <t>сиД07</t>
  </si>
  <si>
    <t>уфпД10</t>
  </si>
  <si>
    <t>т11</t>
  </si>
  <si>
    <t>сиД06</t>
  </si>
  <si>
    <t>уфпД09</t>
  </si>
  <si>
    <t>Бельская Ольга Андреевна</t>
  </si>
  <si>
    <t>т02</t>
  </si>
  <si>
    <t>сиД12</t>
  </si>
  <si>
    <t>уфпД01</t>
  </si>
  <si>
    <t>т14</t>
  </si>
  <si>
    <t>сиД14</t>
  </si>
  <si>
    <t>уфпД14</t>
  </si>
  <si>
    <t>т06</t>
  </si>
  <si>
    <t>пД02</t>
  </si>
  <si>
    <t>сиД08</t>
  </si>
  <si>
    <t>уфпД07</t>
  </si>
  <si>
    <t>т07</t>
  </si>
  <si>
    <t>сиД05</t>
  </si>
  <si>
    <t>уфпД08</t>
  </si>
  <si>
    <t>2023/2024уч.год</t>
  </si>
  <si>
    <t>Краснопольский Роман Викторович</t>
  </si>
  <si>
    <t>Мышленник Петр Альбертович</t>
  </si>
  <si>
    <t>Денисюк Глеб Алексеевич</t>
  </si>
  <si>
    <t>Венско Кирилл Сергеевич</t>
  </si>
  <si>
    <t>Пашкевич Артем Алексеевич</t>
  </si>
  <si>
    <t xml:space="preserve">Бобрицкий Никита Сергеевич </t>
  </si>
  <si>
    <t>Сахарчук Сергей Анатольевич</t>
  </si>
  <si>
    <t>Грицук Александр Александрович</t>
  </si>
  <si>
    <t>Сергеева Ксения Игоревна</t>
  </si>
  <si>
    <t>Государственное учреждение образования "Каменюкская средняя школа Каменецкого района"</t>
  </si>
  <si>
    <t>Казакевич Яна Дмитриевна</t>
  </si>
  <si>
    <t>Балахонова Елена Владимировина</t>
  </si>
  <si>
    <t>Государственное учреждение образования "Пелищенская средняя школа" Каменецкого района</t>
  </si>
  <si>
    <t xml:space="preserve">Иванюк Вадим Константинович </t>
  </si>
  <si>
    <t xml:space="preserve">Государственное учреждение образования "Беловежская средняя школа" Каменецкого района </t>
  </si>
  <si>
    <t>Чемерис Ангелина Тарасовна</t>
  </si>
  <si>
    <t>Третяк Валерия Брониславовна</t>
  </si>
  <si>
    <t>07</t>
  </si>
  <si>
    <t>06</t>
  </si>
  <si>
    <t>08</t>
  </si>
  <si>
    <t>09</t>
  </si>
  <si>
    <t>36</t>
  </si>
  <si>
    <t>43</t>
  </si>
  <si>
    <t>99</t>
  </si>
  <si>
    <t>56</t>
  </si>
  <si>
    <t>68</t>
  </si>
  <si>
    <t>95</t>
  </si>
  <si>
    <t>-</t>
  </si>
  <si>
    <t>X</t>
  </si>
  <si>
    <t>упрЮ03</t>
  </si>
  <si>
    <t>упрЮ09</t>
  </si>
  <si>
    <t>упрЮ07</t>
  </si>
  <si>
    <t>Романюк Александр Владимирович</t>
  </si>
  <si>
    <t>I</t>
  </si>
  <si>
    <t>II</t>
  </si>
  <si>
    <t>III</t>
  </si>
</sst>
</file>

<file path=xl/styles.xml><?xml version="1.0" encoding="utf-8"?>
<styleSheet xmlns="http://schemas.openxmlformats.org/spreadsheetml/2006/main">
  <numFmts count="1">
    <numFmt numFmtId="164" formatCode="0.0"/>
  </numFmts>
  <fonts count="35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9"/>
      <color indexed="81"/>
      <name val="Tahoma"/>
      <family val="2"/>
      <charset val="204"/>
    </font>
    <font>
      <b/>
      <sz val="11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28F87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A8D2F4"/>
        <bgColor indexed="64"/>
      </patternFill>
    </fill>
    <fill>
      <patternFill patternType="solid">
        <fgColor rgb="FFD4ECBA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57">
    <xf numFmtId="0" fontId="0" fillId="0" borderId="0" xfId="0"/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textRotation="90" wrapText="1"/>
    </xf>
    <xf numFmtId="0" fontId="2" fillId="0" borderId="1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top" textRotation="90" wrapText="1"/>
    </xf>
    <xf numFmtId="0" fontId="2" fillId="0" borderId="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left" vertical="top" textRotation="90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9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9" borderId="0" xfId="0" applyFont="1" applyFill="1" applyBorder="1" applyAlignment="1">
      <alignment horizontal="left" vertical="top" wrapText="1"/>
    </xf>
    <xf numFmtId="1" fontId="2" fillId="0" borderId="0" xfId="0" applyNumberFormat="1" applyFont="1" applyFill="1" applyBorder="1" applyAlignment="1">
      <alignment horizontal="left" vertical="top" wrapText="1"/>
    </xf>
    <xf numFmtId="1" fontId="2" fillId="0" borderId="0" xfId="0" applyNumberFormat="1" applyFont="1" applyBorder="1" applyAlignment="1">
      <alignment horizontal="left" vertical="top" wrapText="1"/>
    </xf>
    <xf numFmtId="0" fontId="6" fillId="0" borderId="1" xfId="0" applyFont="1" applyBorder="1"/>
    <xf numFmtId="0" fontId="6" fillId="0" borderId="0" xfId="0" applyFont="1"/>
    <xf numFmtId="0" fontId="9" fillId="0" borderId="0" xfId="0" applyNumberFormat="1" applyFont="1" applyAlignment="1">
      <alignment horizontal="left" vertical="top"/>
    </xf>
    <xf numFmtId="0" fontId="9" fillId="0" borderId="0" xfId="0" applyFont="1" applyAlignment="1">
      <alignment horizontal="left" vertical="top"/>
    </xf>
    <xf numFmtId="164" fontId="9" fillId="0" borderId="0" xfId="0" applyNumberFormat="1" applyFont="1" applyAlignment="1">
      <alignment horizontal="left" vertical="top"/>
    </xf>
    <xf numFmtId="0" fontId="9" fillId="0" borderId="0" xfId="0" applyNumberFormat="1" applyFont="1" applyBorder="1" applyAlignment="1">
      <alignment horizontal="left" vertical="top"/>
    </xf>
    <xf numFmtId="14" fontId="6" fillId="0" borderId="0" xfId="0" applyNumberFormat="1" applyFont="1" applyBorder="1"/>
    <xf numFmtId="0" fontId="11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textRotation="90" wrapText="1"/>
    </xf>
    <xf numFmtId="0" fontId="6" fillId="8" borderId="3" xfId="0" applyFont="1" applyFill="1" applyBorder="1" applyAlignment="1">
      <alignment horizontal="center" vertical="center" wrapText="1"/>
    </xf>
    <xf numFmtId="1" fontId="6" fillId="8" borderId="1" xfId="0" applyNumberFormat="1" applyFont="1" applyFill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center"/>
    </xf>
    <xf numFmtId="14" fontId="6" fillId="0" borderId="0" xfId="0" applyNumberFormat="1" applyFont="1"/>
    <xf numFmtId="0" fontId="5" fillId="0" borderId="1" xfId="0" applyFont="1" applyBorder="1" applyAlignment="1" applyProtection="1">
      <alignment vertical="center" wrapText="1"/>
    </xf>
    <xf numFmtId="0" fontId="6" fillId="0" borderId="1" xfId="0" applyFont="1" applyBorder="1" applyAlignment="1" applyProtection="1">
      <alignment vertical="top"/>
    </xf>
    <xf numFmtId="0" fontId="11" fillId="0" borderId="1" xfId="0" applyFont="1" applyBorder="1" applyAlignment="1" applyProtection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Protection="1"/>
    <xf numFmtId="0" fontId="1" fillId="0" borderId="13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center" wrapText="1"/>
    </xf>
    <xf numFmtId="0" fontId="5" fillId="0" borderId="0" xfId="0" applyFont="1"/>
    <xf numFmtId="0" fontId="1" fillId="2" borderId="1" xfId="0" applyNumberFormat="1" applyFont="1" applyFill="1" applyBorder="1" applyAlignment="1">
      <alignment textRotation="90" wrapText="1"/>
    </xf>
    <xf numFmtId="0" fontId="1" fillId="0" borderId="13" xfId="0" applyFont="1" applyBorder="1" applyAlignment="1">
      <alignment horizontal="left" vertical="top" wrapText="1"/>
    </xf>
    <xf numFmtId="164" fontId="2" fillId="0" borderId="0" xfId="0" applyNumberFormat="1" applyFont="1" applyAlignment="1">
      <alignment horizontal="left" vertical="top"/>
    </xf>
    <xf numFmtId="1" fontId="2" fillId="0" borderId="0" xfId="0" applyNumberFormat="1" applyFont="1" applyAlignment="1">
      <alignment horizontal="left" vertical="top"/>
    </xf>
    <xf numFmtId="0" fontId="1" fillId="0" borderId="0" xfId="0" applyFont="1"/>
    <xf numFmtId="1" fontId="1" fillId="0" borderId="0" xfId="0" applyNumberFormat="1" applyFont="1"/>
    <xf numFmtId="0" fontId="1" fillId="9" borderId="0" xfId="0" applyFont="1" applyFill="1"/>
    <xf numFmtId="164" fontId="2" fillId="0" borderId="1" xfId="0" applyNumberFormat="1" applyFont="1" applyBorder="1" applyAlignment="1">
      <alignment horizontal="left" vertical="top" textRotation="90" wrapText="1"/>
    </xf>
    <xf numFmtId="0" fontId="2" fillId="0" borderId="0" xfId="0" applyNumberFormat="1" applyFont="1" applyAlignment="1">
      <alignment horizontal="left" vertical="top"/>
    </xf>
    <xf numFmtId="0" fontId="5" fillId="0" borderId="0" xfId="0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>
      <alignment horizontal="center" vertical="center"/>
    </xf>
    <xf numFmtId="2" fontId="5" fillId="0" borderId="0" xfId="0" applyNumberFormat="1" applyFont="1" applyFill="1" applyBorder="1"/>
    <xf numFmtId="1" fontId="5" fillId="0" borderId="0" xfId="0" applyNumberFormat="1" applyFont="1" applyFill="1" applyBorder="1"/>
    <xf numFmtId="2" fontId="17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Border="1"/>
    <xf numFmtId="0" fontId="19" fillId="10" borderId="1" xfId="0" applyFont="1" applyFill="1" applyBorder="1" applyAlignment="1">
      <alignment horizontal="center" vertical="center"/>
    </xf>
    <xf numFmtId="0" fontId="19" fillId="11" borderId="1" xfId="0" applyFont="1" applyFill="1" applyBorder="1" applyAlignment="1">
      <alignment horizontal="center" vertical="center"/>
    </xf>
    <xf numFmtId="0" fontId="19" fillId="12" borderId="1" xfId="0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center" vertical="center"/>
    </xf>
    <xf numFmtId="0" fontId="17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7" fillId="3" borderId="0" xfId="0" applyFont="1" applyFill="1" applyBorder="1"/>
    <xf numFmtId="0" fontId="5" fillId="3" borderId="0" xfId="0" applyFont="1" applyFill="1" applyBorder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2" fillId="5" borderId="0" xfId="0" applyNumberFormat="1" applyFont="1" applyFill="1" applyBorder="1" applyAlignment="1">
      <alignment horizontal="left" vertical="top" wrapText="1"/>
    </xf>
    <xf numFmtId="0" fontId="2" fillId="5" borderId="0" xfId="0" applyNumberFormat="1" applyFont="1" applyFill="1" applyBorder="1" applyAlignment="1">
      <alignment horizontal="left" vertical="top"/>
    </xf>
    <xf numFmtId="0" fontId="2" fillId="5" borderId="0" xfId="0" applyFont="1" applyFill="1" applyBorder="1" applyAlignment="1">
      <alignment horizontal="left" vertical="top" wrapText="1"/>
    </xf>
    <xf numFmtId="0" fontId="0" fillId="0" borderId="0" xfId="0" applyBorder="1"/>
    <xf numFmtId="14" fontId="20" fillId="6" borderId="1" xfId="0" applyNumberFormat="1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/>
    </xf>
    <xf numFmtId="0" fontId="15" fillId="6" borderId="0" xfId="0" applyFont="1" applyFill="1" applyBorder="1"/>
    <xf numFmtId="0" fontId="17" fillId="6" borderId="0" xfId="0" applyFont="1" applyFill="1" applyBorder="1"/>
    <xf numFmtId="0" fontId="5" fillId="6" borderId="0" xfId="0" applyFont="1" applyFill="1" applyBorder="1"/>
    <xf numFmtId="2" fontId="5" fillId="6" borderId="0" xfId="0" applyNumberFormat="1" applyFont="1" applyFill="1" applyBorder="1"/>
    <xf numFmtId="1" fontId="5" fillId="6" borderId="0" xfId="0" applyNumberFormat="1" applyFont="1" applyFill="1" applyBorder="1"/>
    <xf numFmtId="0" fontId="5" fillId="6" borderId="0" xfId="0" applyFont="1" applyFill="1"/>
    <xf numFmtId="0" fontId="26" fillId="0" borderId="0" xfId="0" applyFont="1" applyFill="1" applyBorder="1"/>
    <xf numFmtId="0" fontId="26" fillId="0" borderId="0" xfId="0" applyFont="1"/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/>
    </xf>
    <xf numFmtId="0" fontId="6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14" fontId="7" fillId="0" borderId="0" xfId="0" applyNumberFormat="1" applyFont="1" applyBorder="1" applyAlignment="1">
      <alignment horizontal="left" wrapText="1"/>
    </xf>
    <xf numFmtId="0" fontId="6" fillId="6" borderId="1" xfId="0" applyFont="1" applyFill="1" applyBorder="1" applyAlignment="1">
      <alignment vertical="top"/>
    </xf>
    <xf numFmtId="0" fontId="11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vertical="center"/>
    </xf>
    <xf numFmtId="0" fontId="6" fillId="6" borderId="1" xfId="0" applyFont="1" applyFill="1" applyBorder="1" applyAlignment="1" applyProtection="1">
      <alignment vertical="top"/>
    </xf>
    <xf numFmtId="0" fontId="11" fillId="6" borderId="1" xfId="0" applyFont="1" applyFill="1" applyBorder="1" applyAlignment="1" applyProtection="1">
      <alignment vertical="center"/>
    </xf>
    <xf numFmtId="0" fontId="2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/>
    </xf>
    <xf numFmtId="0" fontId="6" fillId="6" borderId="1" xfId="0" applyFont="1" applyFill="1" applyBorder="1" applyAlignment="1">
      <alignment horizontal="left" vertical="top" readingOrder="1"/>
    </xf>
    <xf numFmtId="0" fontId="6" fillId="6" borderId="1" xfId="0" applyFont="1" applyFill="1" applyBorder="1" applyAlignment="1" applyProtection="1">
      <alignment horizontal="center" vertical="center"/>
    </xf>
    <xf numFmtId="1" fontId="6" fillId="6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 applyProtection="1">
      <alignment horizontal="left" vertical="top" readingOrder="1"/>
    </xf>
    <xf numFmtId="0" fontId="6" fillId="6" borderId="1" xfId="0" applyFont="1" applyFill="1" applyBorder="1" applyProtection="1"/>
    <xf numFmtId="0" fontId="6" fillId="0" borderId="0" xfId="0" applyFont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5" fillId="6" borderId="1" xfId="0" applyFont="1" applyFill="1" applyBorder="1"/>
    <xf numFmtId="0" fontId="5" fillId="6" borderId="1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left" vertical="top"/>
    </xf>
    <xf numFmtId="0" fontId="4" fillId="6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/>
    </xf>
    <xf numFmtId="2" fontId="6" fillId="6" borderId="1" xfId="0" applyNumberFormat="1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top"/>
    </xf>
    <xf numFmtId="0" fontId="6" fillId="0" borderId="1" xfId="0" applyFont="1" applyFill="1" applyBorder="1" applyAlignment="1" applyProtection="1">
      <alignment horizontal="center" vertical="center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1" fontId="6" fillId="6" borderId="1" xfId="0" applyNumberFormat="1" applyFont="1" applyFill="1" applyBorder="1" applyAlignment="1" applyProtection="1">
      <alignment horizontal="center" vertical="center"/>
      <protection locked="0"/>
    </xf>
    <xf numFmtId="0" fontId="6" fillId="6" borderId="1" xfId="0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</xf>
    <xf numFmtId="1" fontId="14" fillId="0" borderId="1" xfId="0" applyNumberFormat="1" applyFont="1" applyBorder="1" applyAlignment="1" applyProtection="1">
      <alignment horizontal="center" vertical="center"/>
    </xf>
    <xf numFmtId="1" fontId="6" fillId="0" borderId="1" xfId="0" applyNumberFormat="1" applyFont="1" applyBorder="1" applyAlignment="1" applyProtection="1">
      <alignment horizontal="center"/>
    </xf>
    <xf numFmtId="0" fontId="7" fillId="0" borderId="0" xfId="0" applyFont="1" applyProtection="1"/>
    <xf numFmtId="0" fontId="7" fillId="0" borderId="0" xfId="0" applyFont="1" applyFill="1" applyBorder="1" applyAlignment="1" applyProtection="1">
      <alignment horizontal="center" vertical="center" wrapText="1"/>
    </xf>
    <xf numFmtId="14" fontId="6" fillId="0" borderId="0" xfId="0" applyNumberFormat="1" applyFont="1" applyBorder="1" applyProtection="1"/>
    <xf numFmtId="0" fontId="7" fillId="0" borderId="0" xfId="0" applyFont="1" applyBorder="1" applyProtection="1"/>
    <xf numFmtId="0" fontId="7" fillId="7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14" borderId="3" xfId="0" applyFont="1" applyFill="1" applyBorder="1" applyAlignment="1" applyProtection="1">
      <alignment horizontal="center" vertical="center" wrapText="1"/>
    </xf>
    <xf numFmtId="0" fontId="7" fillId="14" borderId="1" xfId="0" applyFont="1" applyFill="1" applyBorder="1" applyAlignment="1" applyProtection="1">
      <alignment horizontal="center" vertical="center" textRotation="90" wrapText="1"/>
    </xf>
    <xf numFmtId="0" fontId="7" fillId="14" borderId="1" xfId="0" applyFont="1" applyFill="1" applyBorder="1" applyAlignment="1" applyProtection="1">
      <alignment horizontal="center" vertical="center" wrapText="1"/>
    </xf>
    <xf numFmtId="0" fontId="11" fillId="6" borderId="1" xfId="0" applyFont="1" applyFill="1" applyBorder="1" applyAlignment="1" applyProtection="1">
      <alignment horizontal="center" vertical="center" wrapText="1"/>
    </xf>
    <xf numFmtId="1" fontId="6" fillId="6" borderId="1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Protection="1"/>
    <xf numFmtId="0" fontId="7" fillId="15" borderId="3" xfId="0" applyFont="1" applyFill="1" applyBorder="1" applyAlignment="1" applyProtection="1">
      <alignment horizontal="left" vertical="top" readingOrder="1"/>
      <protection locked="0"/>
    </xf>
    <xf numFmtId="0" fontId="7" fillId="15" borderId="1" xfId="0" applyFont="1" applyFill="1" applyBorder="1" applyAlignment="1" applyProtection="1">
      <alignment horizontal="left" vertical="top" readingOrder="1"/>
      <protection locked="0"/>
    </xf>
    <xf numFmtId="0" fontId="7" fillId="0" borderId="0" xfId="0" applyFont="1" applyAlignment="1" applyProtection="1">
      <alignment horizontal="center"/>
    </xf>
    <xf numFmtId="0" fontId="2" fillId="8" borderId="3" xfId="0" applyFont="1" applyFill="1" applyBorder="1" applyAlignment="1" applyProtection="1">
      <alignment horizontal="center" vertical="top"/>
    </xf>
    <xf numFmtId="0" fontId="15" fillId="0" borderId="0" xfId="0" applyFont="1" applyProtection="1"/>
    <xf numFmtId="0" fontId="6" fillId="0" borderId="0" xfId="0" applyFont="1" applyBorder="1" applyProtection="1"/>
    <xf numFmtId="14" fontId="31" fillId="0" borderId="0" xfId="0" applyNumberFormat="1" applyFont="1" applyBorder="1" applyAlignment="1" applyProtection="1">
      <alignment horizontal="center"/>
    </xf>
    <xf numFmtId="0" fontId="13" fillId="0" borderId="0" xfId="0" applyFont="1" applyProtection="1"/>
    <xf numFmtId="0" fontId="7" fillId="4" borderId="1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textRotation="90" wrapText="1"/>
    </xf>
    <xf numFmtId="0" fontId="7" fillId="6" borderId="3" xfId="0" applyFont="1" applyFill="1" applyBorder="1" applyAlignment="1" applyProtection="1">
      <alignment horizontal="center" vertical="top"/>
    </xf>
    <xf numFmtId="2" fontId="6" fillId="0" borderId="5" xfId="0" applyNumberFormat="1" applyFont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2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2" fillId="4" borderId="1" xfId="0" applyFont="1" applyFill="1" applyBorder="1" applyAlignment="1">
      <alignment horizontal="center" vertical="center" textRotation="90" wrapText="1"/>
    </xf>
    <xf numFmtId="0" fontId="0" fillId="15" borderId="1" xfId="0" applyFill="1" applyBorder="1"/>
    <xf numFmtId="0" fontId="0" fillId="11" borderId="1" xfId="0" applyFill="1" applyBorder="1" applyAlignment="1">
      <alignment horizontal="center"/>
    </xf>
    <xf numFmtId="0" fontId="1" fillId="0" borderId="1" xfId="0" applyNumberFormat="1" applyFont="1" applyFill="1" applyBorder="1" applyAlignment="1">
      <alignment textRotation="90" wrapText="1"/>
    </xf>
    <xf numFmtId="0" fontId="17" fillId="0" borderId="1" xfId="0" applyFont="1" applyBorder="1" applyAlignment="1">
      <alignment horizontal="center" vertical="center"/>
    </xf>
    <xf numFmtId="0" fontId="30" fillId="0" borderId="0" xfId="0" applyFont="1"/>
    <xf numFmtId="0" fontId="6" fillId="8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 wrapText="1"/>
    </xf>
    <xf numFmtId="0" fontId="2" fillId="18" borderId="1" xfId="0" applyFont="1" applyFill="1" applyBorder="1" applyAlignment="1">
      <alignment horizontal="center" vertical="center" textRotation="90" wrapText="1"/>
    </xf>
    <xf numFmtId="1" fontId="6" fillId="8" borderId="2" xfId="0" applyNumberFormat="1" applyFont="1" applyFill="1" applyBorder="1" applyAlignment="1">
      <alignment horizontal="center" vertical="center" textRotation="90" wrapText="1"/>
    </xf>
    <xf numFmtId="0" fontId="5" fillId="6" borderId="1" xfId="0" applyFont="1" applyFill="1" applyBorder="1" applyAlignment="1">
      <alignment horizontal="left" vertical="top" wrapText="1"/>
    </xf>
    <xf numFmtId="0" fontId="0" fillId="6" borderId="1" xfId="0" applyFill="1" applyBorder="1" applyAlignment="1">
      <alignment horizontal="left" vertical="top" wrapText="1"/>
    </xf>
    <xf numFmtId="9" fontId="15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19" borderId="1" xfId="0" applyFont="1" applyFill="1" applyBorder="1" applyAlignment="1" applyProtection="1">
      <alignment horizontal="center" vertical="center"/>
    </xf>
    <xf numFmtId="0" fontId="4" fillId="19" borderId="1" xfId="0" applyFont="1" applyFill="1" applyBorder="1" applyAlignment="1">
      <alignment horizontal="center" vertical="center"/>
    </xf>
    <xf numFmtId="0" fontId="4" fillId="19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6" borderId="1" xfId="0" applyFont="1" applyFill="1" applyBorder="1" applyAlignment="1">
      <alignment vertical="top" wrapText="1"/>
    </xf>
    <xf numFmtId="0" fontId="5" fillId="6" borderId="1" xfId="0" applyFont="1" applyFill="1" applyBorder="1" applyAlignment="1">
      <alignment horizontal="left" wrapText="1"/>
    </xf>
    <xf numFmtId="0" fontId="26" fillId="0" borderId="1" xfId="0" applyFont="1" applyBorder="1" applyAlignment="1">
      <alignment horizontal="center" vertical="center"/>
    </xf>
    <xf numFmtId="0" fontId="6" fillId="6" borderId="1" xfId="0" applyNumberFormat="1" applyFont="1" applyFill="1" applyBorder="1" applyAlignment="1" applyProtection="1">
      <alignment horizontal="center" vertical="center"/>
      <protection locked="0"/>
    </xf>
    <xf numFmtId="0" fontId="11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10" borderId="4" xfId="0" applyFont="1" applyFill="1" applyBorder="1" applyAlignment="1">
      <alignment horizontal="center" vertical="center"/>
    </xf>
    <xf numFmtId="0" fontId="19" fillId="10" borderId="14" xfId="0" applyFont="1" applyFill="1" applyBorder="1" applyAlignment="1">
      <alignment horizontal="center" vertical="center"/>
    </xf>
    <xf numFmtId="0" fontId="19" fillId="10" borderId="5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8" fillId="11" borderId="1" xfId="0" applyFont="1" applyFill="1" applyBorder="1" applyAlignment="1">
      <alignment horizontal="center" vertical="center" wrapText="1"/>
    </xf>
    <xf numFmtId="0" fontId="8" fillId="11" borderId="1" xfId="0" applyNumberFormat="1" applyFont="1" applyFill="1" applyBorder="1" applyAlignment="1">
      <alignment horizontal="center" vertical="center" wrapText="1"/>
    </xf>
    <xf numFmtId="0" fontId="8" fillId="11" borderId="1" xfId="0" applyNumberFormat="1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18" fillId="4" borderId="14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7" borderId="1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wrapText="1"/>
    </xf>
    <xf numFmtId="0" fontId="22" fillId="0" borderId="0" xfId="0" applyFont="1" applyAlignment="1">
      <alignment wrapText="1"/>
    </xf>
    <xf numFmtId="0" fontId="22" fillId="0" borderId="15" xfId="0" applyFont="1" applyBorder="1" applyAlignment="1">
      <alignment wrapText="1"/>
    </xf>
    <xf numFmtId="0" fontId="15" fillId="0" borderId="0" xfId="0" applyFont="1" applyAlignment="1">
      <alignment horizontal="center" vertical="top"/>
    </xf>
    <xf numFmtId="14" fontId="6" fillId="0" borderId="0" xfId="0" applyNumberFormat="1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/>
    <xf numFmtId="0" fontId="11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/>
    </xf>
    <xf numFmtId="0" fontId="6" fillId="4" borderId="3" xfId="0" applyFont="1" applyFill="1" applyBorder="1" applyAlignment="1"/>
    <xf numFmtId="0" fontId="6" fillId="4" borderId="1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 applyProtection="1">
      <alignment horizontal="center" vertical="center" wrapText="1"/>
    </xf>
    <xf numFmtId="0" fontId="7" fillId="8" borderId="8" xfId="0" applyFont="1" applyFill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 vertical="center" wrapText="1"/>
    </xf>
    <xf numFmtId="0" fontId="13" fillId="8" borderId="2" xfId="0" applyFont="1" applyFill="1" applyBorder="1" applyAlignment="1" applyProtection="1">
      <alignment horizontal="center" vertical="center" wrapText="1"/>
    </xf>
    <xf numFmtId="0" fontId="30" fillId="0" borderId="8" xfId="0" applyFont="1" applyBorder="1" applyAlignment="1" applyProtection="1">
      <alignment horizontal="center" vertical="center" wrapText="1"/>
    </xf>
    <xf numFmtId="0" fontId="30" fillId="0" borderId="3" xfId="0" applyFont="1" applyBorder="1" applyAlignment="1" applyProtection="1">
      <alignment horizontal="center" vertical="center" wrapText="1"/>
    </xf>
    <xf numFmtId="0" fontId="13" fillId="7" borderId="2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/>
    <xf numFmtId="0" fontId="15" fillId="0" borderId="0" xfId="0" applyFont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13" fillId="2" borderId="4" xfId="0" applyFont="1" applyFill="1" applyBorder="1" applyAlignment="1" applyProtection="1">
      <alignment horizontal="center"/>
    </xf>
    <xf numFmtId="0" fontId="13" fillId="2" borderId="14" xfId="0" applyFont="1" applyFill="1" applyBorder="1" applyAlignment="1" applyProtection="1">
      <alignment horizontal="center"/>
    </xf>
    <xf numFmtId="0" fontId="13" fillId="2" borderId="5" xfId="0" applyFont="1" applyFill="1" applyBorder="1" applyAlignment="1" applyProtection="1">
      <alignment horizontal="center"/>
    </xf>
    <xf numFmtId="0" fontId="13" fillId="7" borderId="4" xfId="0" applyFont="1" applyFill="1" applyBorder="1" applyAlignment="1" applyProtection="1">
      <alignment horizontal="center" vertical="center"/>
    </xf>
    <xf numFmtId="0" fontId="13" fillId="7" borderId="14" xfId="0" applyFont="1" applyFill="1" applyBorder="1" applyAlignment="1" applyProtection="1">
      <alignment horizontal="center" vertical="center"/>
    </xf>
    <xf numFmtId="0" fontId="13" fillId="7" borderId="5" xfId="0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8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/>
    </xf>
    <xf numFmtId="0" fontId="15" fillId="4" borderId="4" xfId="0" applyFont="1" applyFill="1" applyBorder="1" applyAlignment="1" applyProtection="1">
      <alignment horizontal="center" vertical="center"/>
    </xf>
    <xf numFmtId="0" fontId="15" fillId="4" borderId="14" xfId="0" applyFont="1" applyFill="1" applyBorder="1" applyAlignment="1" applyProtection="1">
      <alignment horizontal="center" vertical="center"/>
    </xf>
    <xf numFmtId="0" fontId="15" fillId="4" borderId="5" xfId="0" applyFont="1" applyFill="1" applyBorder="1" applyAlignment="1" applyProtection="1">
      <alignment horizontal="center" vertical="center"/>
    </xf>
    <xf numFmtId="0" fontId="13" fillId="4" borderId="2" xfId="0" applyFont="1" applyFill="1" applyBorder="1" applyAlignment="1" applyProtection="1">
      <alignment horizontal="center" vertical="center" wrapText="1"/>
    </xf>
    <xf numFmtId="0" fontId="30" fillId="4" borderId="8" xfId="0" applyFont="1" applyFill="1" applyBorder="1" applyAlignment="1" applyProtection="1">
      <alignment horizontal="center" vertical="center" wrapText="1"/>
    </xf>
    <xf numFmtId="0" fontId="30" fillId="4" borderId="3" xfId="0" applyFont="1" applyFill="1" applyBorder="1" applyAlignment="1" applyProtection="1">
      <alignment horizontal="center" vertical="center" wrapText="1"/>
    </xf>
    <xf numFmtId="0" fontId="0" fillId="4" borderId="3" xfId="0" applyFill="1" applyBorder="1" applyAlignment="1" applyProtection="1"/>
    <xf numFmtId="0" fontId="7" fillId="4" borderId="3" xfId="0" applyFont="1" applyFill="1" applyBorder="1" applyAlignment="1" applyProtection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6" fillId="11" borderId="2" xfId="0" applyFont="1" applyFill="1" applyBorder="1" applyAlignment="1">
      <alignment horizontal="center" vertical="center" wrapText="1"/>
    </xf>
    <xf numFmtId="0" fontId="6" fillId="11" borderId="8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" fontId="6" fillId="11" borderId="2" xfId="0" applyNumberFormat="1" applyFont="1" applyFill="1" applyBorder="1" applyAlignment="1">
      <alignment horizontal="center" vertical="center" wrapText="1"/>
    </xf>
    <xf numFmtId="1" fontId="6" fillId="11" borderId="8" xfId="0" applyNumberFormat="1" applyFont="1" applyFill="1" applyBorder="1" applyAlignment="1">
      <alignment horizontal="center" vertical="center" wrapText="1"/>
    </xf>
    <xf numFmtId="1" fontId="6" fillId="11" borderId="3" xfId="0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13" borderId="2" xfId="0" applyFont="1" applyFill="1" applyBorder="1" applyAlignment="1">
      <alignment horizontal="center" vertical="center" wrapText="1"/>
    </xf>
    <xf numFmtId="0" fontId="6" fillId="13" borderId="8" xfId="0" applyFont="1" applyFill="1" applyBorder="1" applyAlignment="1">
      <alignment horizontal="center" vertical="center" wrapText="1"/>
    </xf>
    <xf numFmtId="0" fontId="6" fillId="13" borderId="3" xfId="0" applyFont="1" applyFill="1" applyBorder="1" applyAlignment="1">
      <alignment horizontal="center" vertical="center" wrapText="1"/>
    </xf>
    <xf numFmtId="0" fontId="6" fillId="13" borderId="8" xfId="0" applyFont="1" applyFill="1" applyBorder="1" applyAlignment="1">
      <alignment horizontal="center"/>
    </xf>
    <xf numFmtId="0" fontId="6" fillId="13" borderId="3" xfId="0" applyFont="1" applyFill="1" applyBorder="1" applyAlignment="1">
      <alignment horizontal="center"/>
    </xf>
    <xf numFmtId="0" fontId="6" fillId="13" borderId="17" xfId="0" applyFont="1" applyFill="1" applyBorder="1" applyAlignment="1">
      <alignment horizontal="center" vertical="center" wrapText="1"/>
    </xf>
    <xf numFmtId="0" fontId="6" fillId="13" borderId="18" xfId="0" applyFont="1" applyFill="1" applyBorder="1" applyAlignment="1">
      <alignment horizontal="center" vertical="center" wrapText="1"/>
    </xf>
    <xf numFmtId="0" fontId="6" fillId="13" borderId="19" xfId="0" applyFont="1" applyFill="1" applyBorder="1" applyAlignment="1">
      <alignment horizontal="center" vertical="center" wrapText="1"/>
    </xf>
    <xf numFmtId="0" fontId="6" fillId="13" borderId="20" xfId="0" applyFont="1" applyFill="1" applyBorder="1" applyAlignment="1">
      <alignment horizontal="center" vertical="center" wrapText="1"/>
    </xf>
    <xf numFmtId="0" fontId="6" fillId="13" borderId="21" xfId="0" applyFont="1" applyFill="1" applyBorder="1" applyAlignment="1">
      <alignment horizontal="center" vertical="center" wrapText="1"/>
    </xf>
    <xf numFmtId="0" fontId="6" fillId="13" borderId="22" xfId="0" applyFont="1" applyFill="1" applyBorder="1" applyAlignment="1">
      <alignment horizontal="center" vertical="center" wrapText="1"/>
    </xf>
    <xf numFmtId="1" fontId="6" fillId="13" borderId="2" xfId="0" applyNumberFormat="1" applyFont="1" applyFill="1" applyBorder="1" applyAlignment="1">
      <alignment horizontal="center" vertical="center" wrapText="1"/>
    </xf>
    <xf numFmtId="1" fontId="6" fillId="13" borderId="8" xfId="0" applyNumberFormat="1" applyFont="1" applyFill="1" applyBorder="1" applyAlignment="1">
      <alignment horizontal="center" vertical="center" wrapText="1"/>
    </xf>
    <xf numFmtId="1" fontId="6" fillId="13" borderId="3" xfId="0" applyNumberFormat="1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9" fillId="0" borderId="0" xfId="0" applyNumberFormat="1" applyFont="1" applyAlignment="1">
      <alignment horizontal="center" vertical="top"/>
    </xf>
    <xf numFmtId="164" fontId="2" fillId="16" borderId="1" xfId="0" applyNumberFormat="1" applyFont="1" applyFill="1" applyBorder="1" applyAlignment="1">
      <alignment horizontal="center" vertical="center" textRotation="90" wrapText="1"/>
    </xf>
    <xf numFmtId="0" fontId="2" fillId="18" borderId="1" xfId="0" applyNumberFormat="1" applyFont="1" applyFill="1" applyBorder="1" applyAlignment="1">
      <alignment horizontal="center" vertical="center" textRotation="90" wrapText="1"/>
    </xf>
    <xf numFmtId="0" fontId="2" fillId="18" borderId="1" xfId="0" applyFont="1" applyFill="1" applyBorder="1" applyAlignment="1">
      <alignment horizontal="center" vertical="center" textRotation="90" wrapText="1"/>
    </xf>
    <xf numFmtId="0" fontId="4" fillId="18" borderId="1" xfId="0" applyNumberFormat="1" applyFont="1" applyFill="1" applyBorder="1" applyAlignment="1">
      <alignment horizontal="center" vertical="center" wrapText="1"/>
    </xf>
    <xf numFmtId="0" fontId="4" fillId="18" borderId="1" xfId="0" applyFont="1" applyFill="1" applyBorder="1" applyAlignment="1">
      <alignment horizontal="center" vertical="center" wrapText="1"/>
    </xf>
    <xf numFmtId="164" fontId="2" fillId="18" borderId="1" xfId="0" applyNumberFormat="1" applyFont="1" applyFill="1" applyBorder="1" applyAlignment="1">
      <alignment horizontal="center" vertical="center" textRotation="90" wrapText="1"/>
    </xf>
    <xf numFmtId="0" fontId="2" fillId="16" borderId="1" xfId="0" applyNumberFormat="1" applyFont="1" applyFill="1" applyBorder="1" applyAlignment="1">
      <alignment horizontal="center" vertical="center" textRotation="90" wrapText="1"/>
    </xf>
    <xf numFmtId="0" fontId="2" fillId="16" borderId="1" xfId="0" applyFont="1" applyFill="1" applyBorder="1" applyAlignment="1">
      <alignment horizontal="center" vertical="center" textRotation="90" wrapText="1"/>
    </xf>
    <xf numFmtId="0" fontId="4" fillId="18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17" borderId="2" xfId="0" applyNumberFormat="1" applyFont="1" applyFill="1" applyBorder="1" applyAlignment="1">
      <alignment horizontal="center" vertical="center" textRotation="90" wrapText="1"/>
    </xf>
    <xf numFmtId="0" fontId="4" fillId="17" borderId="8" xfId="0" applyNumberFormat="1" applyFont="1" applyFill="1" applyBorder="1" applyAlignment="1">
      <alignment horizontal="center" vertical="center" textRotation="90" wrapText="1"/>
    </xf>
    <xf numFmtId="0" fontId="4" fillId="17" borderId="3" xfId="0" applyNumberFormat="1" applyFont="1" applyFill="1" applyBorder="1" applyAlignment="1">
      <alignment horizontal="center" vertical="center" textRotation="90" wrapText="1"/>
    </xf>
    <xf numFmtId="1" fontId="4" fillId="17" borderId="2" xfId="0" applyNumberFormat="1" applyFont="1" applyFill="1" applyBorder="1" applyAlignment="1">
      <alignment horizontal="center" vertical="center" textRotation="90"/>
    </xf>
    <xf numFmtId="1" fontId="4" fillId="17" borderId="8" xfId="0" applyNumberFormat="1" applyFont="1" applyFill="1" applyBorder="1" applyAlignment="1">
      <alignment horizontal="center" vertical="center" textRotation="90"/>
    </xf>
    <xf numFmtId="1" fontId="4" fillId="17" borderId="3" xfId="0" applyNumberFormat="1" applyFont="1" applyFill="1" applyBorder="1" applyAlignment="1">
      <alignment horizontal="center" vertical="center" textRotation="90"/>
    </xf>
    <xf numFmtId="0" fontId="4" fillId="3" borderId="1" xfId="0" applyNumberFormat="1" applyFont="1" applyFill="1" applyBorder="1" applyAlignment="1">
      <alignment horizontal="center" vertical="center" textRotation="90" wrapText="1"/>
    </xf>
    <xf numFmtId="0" fontId="4" fillId="16" borderId="6" xfId="0" applyNumberFormat="1" applyFont="1" applyFill="1" applyBorder="1" applyAlignment="1">
      <alignment horizontal="center" vertical="center" wrapText="1"/>
    </xf>
    <xf numFmtId="0" fontId="17" fillId="16" borderId="10" xfId="0" applyFont="1" applyFill="1" applyBorder="1" applyAlignment="1">
      <alignment horizontal="center" vertical="center" wrapText="1"/>
    </xf>
    <xf numFmtId="0" fontId="17" fillId="16" borderId="7" xfId="0" applyFont="1" applyFill="1" applyBorder="1" applyAlignment="1">
      <alignment horizontal="center" vertical="center" wrapText="1"/>
    </xf>
    <xf numFmtId="0" fontId="17" fillId="16" borderId="9" xfId="0" applyFont="1" applyFill="1" applyBorder="1" applyAlignment="1">
      <alignment horizontal="center" vertical="center" wrapText="1"/>
    </xf>
    <xf numFmtId="0" fontId="17" fillId="16" borderId="11" xfId="0" applyFont="1" applyFill="1" applyBorder="1" applyAlignment="1">
      <alignment horizontal="center" vertical="center" wrapText="1"/>
    </xf>
    <xf numFmtId="0" fontId="17" fillId="16" borderId="12" xfId="0" applyFont="1" applyFill="1" applyBorder="1" applyAlignment="1">
      <alignment horizontal="center" vertical="center" wrapText="1"/>
    </xf>
    <xf numFmtId="0" fontId="4" fillId="18" borderId="6" xfId="0" applyNumberFormat="1" applyFont="1" applyFill="1" applyBorder="1" applyAlignment="1">
      <alignment horizontal="center" vertical="center" wrapText="1"/>
    </xf>
    <xf numFmtId="0" fontId="17" fillId="18" borderId="10" xfId="0" applyFont="1" applyFill="1" applyBorder="1" applyAlignment="1">
      <alignment horizontal="center" vertical="center" wrapText="1"/>
    </xf>
    <xf numFmtId="0" fontId="17" fillId="18" borderId="7" xfId="0" applyFont="1" applyFill="1" applyBorder="1" applyAlignment="1">
      <alignment horizontal="center" vertical="center" wrapText="1"/>
    </xf>
    <xf numFmtId="0" fontId="17" fillId="18" borderId="9" xfId="0" applyFont="1" applyFill="1" applyBorder="1" applyAlignment="1">
      <alignment horizontal="center" vertical="center" wrapText="1"/>
    </xf>
    <xf numFmtId="0" fontId="17" fillId="18" borderId="11" xfId="0" applyFont="1" applyFill="1" applyBorder="1" applyAlignment="1">
      <alignment horizontal="center" vertical="center" wrapText="1"/>
    </xf>
    <xf numFmtId="0" fontId="17" fillId="18" borderId="12" xfId="0" applyFont="1" applyFill="1" applyBorder="1" applyAlignment="1">
      <alignment horizontal="center" vertical="center" wrapText="1"/>
    </xf>
    <xf numFmtId="0" fontId="4" fillId="4" borderId="6" xfId="0" applyNumberFormat="1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textRotation="90" wrapText="1"/>
    </xf>
    <xf numFmtId="0" fontId="2" fillId="4" borderId="1" xfId="0" applyNumberFormat="1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 textRotation="90" wrapText="1"/>
    </xf>
    <xf numFmtId="0" fontId="4" fillId="4" borderId="8" xfId="0" applyNumberFormat="1" applyFont="1" applyFill="1" applyBorder="1" applyAlignment="1">
      <alignment horizontal="center" vertical="center" textRotation="90" wrapText="1"/>
    </xf>
    <xf numFmtId="0" fontId="4" fillId="4" borderId="3" xfId="0" applyNumberFormat="1" applyFont="1" applyFill="1" applyBorder="1" applyAlignment="1">
      <alignment horizontal="center" vertical="center" textRotation="90" wrapText="1"/>
    </xf>
    <xf numFmtId="1" fontId="4" fillId="4" borderId="2" xfId="0" applyNumberFormat="1" applyFont="1" applyFill="1" applyBorder="1" applyAlignment="1">
      <alignment horizontal="center" vertical="center" textRotation="90"/>
    </xf>
    <xf numFmtId="1" fontId="4" fillId="4" borderId="8" xfId="0" applyNumberFormat="1" applyFont="1" applyFill="1" applyBorder="1" applyAlignment="1">
      <alignment horizontal="center" vertical="center" textRotation="90"/>
    </xf>
    <xf numFmtId="1" fontId="4" fillId="4" borderId="3" xfId="0" applyNumberFormat="1" applyFont="1" applyFill="1" applyBorder="1" applyAlignment="1">
      <alignment horizontal="center" vertical="center" textRotation="90"/>
    </xf>
    <xf numFmtId="0" fontId="4" fillId="4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D4ECBA"/>
      <color rgb="FFA8D2F4"/>
      <color rgb="FF89EEF9"/>
      <color rgb="FFFFCCFF"/>
      <color rgb="FF28F877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FFFF00"/>
  </sheetPr>
  <dimension ref="A1:M63"/>
  <sheetViews>
    <sheetView topLeftCell="B1" workbookViewId="0">
      <pane ySplit="3" topLeftCell="A4" activePane="bottomLeft" state="frozen"/>
      <selection activeCell="A49" sqref="A49"/>
      <selection pane="bottomLeft" activeCell="G15" sqref="G15"/>
    </sheetView>
  </sheetViews>
  <sheetFormatPr defaultColWidth="9.140625" defaultRowHeight="15"/>
  <cols>
    <col min="1" max="1" width="11.140625" style="42" customWidth="1"/>
    <col min="2" max="3" width="9.140625" style="42"/>
    <col min="4" max="4" width="0" style="42" hidden="1" customWidth="1"/>
    <col min="5" max="5" width="9.140625" style="42"/>
    <col min="6" max="6" width="14.28515625" style="42" customWidth="1"/>
    <col min="7" max="7" width="17.140625" style="42" customWidth="1"/>
    <col min="8" max="8" width="9.140625" style="42"/>
    <col min="9" max="9" width="12.28515625" style="42" customWidth="1"/>
    <col min="10" max="10" width="17.7109375" style="42" customWidth="1"/>
    <col min="11" max="12" width="20.42578125" style="42" customWidth="1"/>
    <col min="13" max="13" width="17.7109375" style="42" customWidth="1"/>
    <col min="14" max="16384" width="9.140625" style="42"/>
  </cols>
  <sheetData>
    <row r="1" spans="1:13">
      <c r="A1" s="76" t="s">
        <v>66</v>
      </c>
      <c r="B1" s="77"/>
      <c r="C1" s="52"/>
      <c r="D1" s="52"/>
      <c r="E1" s="52"/>
      <c r="F1" s="52"/>
      <c r="G1" s="52"/>
      <c r="H1" s="105" t="s">
        <v>71</v>
      </c>
      <c r="I1" s="106"/>
      <c r="J1" s="105"/>
      <c r="K1" s="106"/>
      <c r="L1" s="52"/>
      <c r="M1" s="104"/>
    </row>
    <row r="2" spans="1:13" ht="15.75">
      <c r="A2" s="99" t="s">
        <v>142</v>
      </c>
      <c r="B2" s="100"/>
      <c r="C2" s="100"/>
      <c r="D2" s="100"/>
      <c r="E2" s="100"/>
      <c r="F2" s="100"/>
      <c r="G2" s="53"/>
      <c r="H2" s="54"/>
      <c r="I2" s="53"/>
      <c r="J2" s="53"/>
    </row>
    <row r="3" spans="1:13" ht="15.75">
      <c r="A3" s="99" t="s">
        <v>55</v>
      </c>
      <c r="B3" s="101"/>
      <c r="C3" s="101"/>
      <c r="D3" s="102"/>
      <c r="E3" s="103"/>
      <c r="F3" s="103"/>
      <c r="G3" s="52"/>
      <c r="H3" s="57"/>
      <c r="I3" s="52"/>
      <c r="J3" s="52"/>
    </row>
    <row r="4" spans="1:13">
      <c r="A4" s="53"/>
      <c r="B4" s="53"/>
      <c r="C4" s="53"/>
      <c r="D4" s="53"/>
      <c r="E4" s="53"/>
      <c r="F4" s="53"/>
      <c r="G4" s="53"/>
      <c r="H4" s="58"/>
    </row>
    <row r="5" spans="1:13">
      <c r="A5" s="52"/>
      <c r="B5" s="52"/>
      <c r="C5" s="52"/>
      <c r="D5" s="55"/>
      <c r="E5" s="56"/>
      <c r="F5" s="56"/>
      <c r="G5" s="52"/>
      <c r="H5" s="57"/>
    </row>
    <row r="7" spans="1:13">
      <c r="A7" s="78"/>
      <c r="B7" s="78"/>
      <c r="C7" s="78"/>
      <c r="G7" s="65" t="s">
        <v>67</v>
      </c>
    </row>
    <row r="8" spans="1:13" ht="28.5">
      <c r="A8" s="78"/>
      <c r="B8" s="79"/>
      <c r="C8" s="79"/>
      <c r="D8" s="59">
        <f>SUM(B8:C8)</f>
        <v>0</v>
      </c>
      <c r="E8" s="190" t="s">
        <v>104</v>
      </c>
      <c r="F8" s="92" t="s">
        <v>58</v>
      </c>
      <c r="G8" s="98" t="s">
        <v>256</v>
      </c>
      <c r="J8" s="61" t="s">
        <v>60</v>
      </c>
      <c r="K8" s="62" t="s">
        <v>61</v>
      </c>
      <c r="L8" s="63" t="s">
        <v>62</v>
      </c>
      <c r="M8" s="64" t="s">
        <v>63</v>
      </c>
    </row>
    <row r="9" spans="1:13">
      <c r="A9" s="80"/>
      <c r="B9" s="81"/>
      <c r="C9" s="81"/>
      <c r="E9" s="88">
        <v>1</v>
      </c>
      <c r="F9" s="97">
        <v>45261</v>
      </c>
      <c r="H9" s="65" t="s">
        <v>54</v>
      </c>
      <c r="J9" s="197" t="s">
        <v>150</v>
      </c>
      <c r="K9" s="198"/>
      <c r="L9" s="198"/>
      <c r="M9" s="198"/>
    </row>
    <row r="10" spans="1:13">
      <c r="A10" s="60"/>
      <c r="B10" s="81"/>
      <c r="C10" s="81"/>
      <c r="E10" s="89">
        <v>2</v>
      </c>
      <c r="F10" s="97">
        <v>45261</v>
      </c>
      <c r="H10" s="65" t="s">
        <v>52</v>
      </c>
      <c r="J10" s="140" t="s">
        <v>151</v>
      </c>
      <c r="K10" s="140" t="s">
        <v>151</v>
      </c>
      <c r="L10" s="140" t="s">
        <v>151</v>
      </c>
      <c r="M10" s="140" t="s">
        <v>151</v>
      </c>
    </row>
    <row r="11" spans="1:13">
      <c r="A11" s="60"/>
      <c r="B11" s="81"/>
      <c r="C11" s="81"/>
      <c r="E11" s="90">
        <v>3</v>
      </c>
      <c r="F11" s="97">
        <v>45262</v>
      </c>
      <c r="J11" s="140" t="s">
        <v>152</v>
      </c>
      <c r="K11" s="140" t="s">
        <v>152</v>
      </c>
      <c r="L11" s="140" t="s">
        <v>152</v>
      </c>
      <c r="M11" s="140" t="s">
        <v>152</v>
      </c>
    </row>
    <row r="12" spans="1:13">
      <c r="A12" s="60"/>
      <c r="B12" s="81"/>
      <c r="C12" s="81"/>
      <c r="E12" s="91">
        <v>4</v>
      </c>
      <c r="F12" s="97">
        <v>45262</v>
      </c>
      <c r="J12" s="140"/>
      <c r="K12" s="140"/>
      <c r="L12" s="140"/>
      <c r="M12" s="140"/>
    </row>
    <row r="13" spans="1:13">
      <c r="J13" s="140"/>
      <c r="K13" s="140"/>
      <c r="L13" s="140"/>
      <c r="M13" s="140"/>
    </row>
    <row r="14" spans="1:13">
      <c r="J14" s="140"/>
      <c r="K14" s="140"/>
      <c r="L14" s="140"/>
      <c r="M14" s="140"/>
    </row>
    <row r="15" spans="1:13">
      <c r="J15" s="140"/>
      <c r="K15" s="140"/>
      <c r="L15" s="140"/>
      <c r="M15" s="140"/>
    </row>
    <row r="16" spans="1:13">
      <c r="J16" s="140"/>
      <c r="K16" s="140"/>
      <c r="L16" s="140"/>
      <c r="M16" s="140"/>
    </row>
    <row r="17" spans="1:13">
      <c r="J17" s="140"/>
      <c r="K17" s="140"/>
      <c r="L17" s="140"/>
      <c r="M17" s="140"/>
    </row>
    <row r="18" spans="1:13">
      <c r="J18" s="140"/>
      <c r="K18" s="140"/>
      <c r="L18" s="140"/>
      <c r="M18" s="140"/>
    </row>
    <row r="19" spans="1:13">
      <c r="J19" s="140"/>
      <c r="K19" s="140"/>
      <c r="L19" s="140"/>
      <c r="M19" s="140"/>
    </row>
    <row r="20" spans="1:13">
      <c r="J20" s="140"/>
      <c r="K20" s="140"/>
      <c r="L20" s="140"/>
      <c r="M20" s="140"/>
    </row>
    <row r="21" spans="1:13">
      <c r="J21" s="140"/>
      <c r="K21" s="140"/>
      <c r="L21" s="140"/>
      <c r="M21" s="140"/>
    </row>
    <row r="22" spans="1:13">
      <c r="J22" s="140"/>
      <c r="K22" s="140"/>
      <c r="L22" s="140"/>
      <c r="M22" s="140"/>
    </row>
    <row r="23" spans="1:13">
      <c r="J23" s="140"/>
      <c r="K23" s="140"/>
      <c r="L23" s="140"/>
      <c r="M23" s="140"/>
    </row>
    <row r="24" spans="1:13">
      <c r="J24" s="140"/>
      <c r="K24" s="140"/>
      <c r="L24" s="140"/>
      <c r="M24" s="140"/>
    </row>
    <row r="25" spans="1:13">
      <c r="A25" s="191" t="s">
        <v>105</v>
      </c>
    </row>
    <row r="26" spans="1:13">
      <c r="A26" t="s">
        <v>106</v>
      </c>
    </row>
    <row r="27" spans="1:13">
      <c r="A27" t="s">
        <v>107</v>
      </c>
    </row>
    <row r="28" spans="1:13">
      <c r="A28" t="s">
        <v>108</v>
      </c>
    </row>
    <row r="29" spans="1:13">
      <c r="A29" t="s">
        <v>109</v>
      </c>
    </row>
    <row r="30" spans="1:13">
      <c r="A30" t="s">
        <v>110</v>
      </c>
    </row>
    <row r="31" spans="1:13">
      <c r="A31" t="s">
        <v>111</v>
      </c>
    </row>
    <row r="32" spans="1:13">
      <c r="A32" t="s">
        <v>112</v>
      </c>
    </row>
    <row r="33" spans="1:1">
      <c r="A33" s="191" t="s">
        <v>113</v>
      </c>
    </row>
    <row r="34" spans="1:1">
      <c r="A34" t="s">
        <v>114</v>
      </c>
    </row>
    <row r="35" spans="1:1">
      <c r="A35" t="s">
        <v>115</v>
      </c>
    </row>
    <row r="36" spans="1:1">
      <c r="A36" t="s">
        <v>116</v>
      </c>
    </row>
    <row r="37" spans="1:1">
      <c r="A37" t="s">
        <v>117</v>
      </c>
    </row>
    <row r="38" spans="1:1">
      <c r="A38" t="s">
        <v>118</v>
      </c>
    </row>
    <row r="39" spans="1:1">
      <c r="A39" t="s">
        <v>119</v>
      </c>
    </row>
    <row r="40" spans="1:1">
      <c r="A40" t="s">
        <v>120</v>
      </c>
    </row>
    <row r="41" spans="1:1">
      <c r="A41" t="s">
        <v>121</v>
      </c>
    </row>
    <row r="42" spans="1:1">
      <c r="A42" t="s">
        <v>122</v>
      </c>
    </row>
    <row r="43" spans="1:1">
      <c r="A43" t="s">
        <v>123</v>
      </c>
    </row>
    <row r="44" spans="1:1">
      <c r="A44" t="s">
        <v>124</v>
      </c>
    </row>
    <row r="45" spans="1:1">
      <c r="A45" t="s">
        <v>125</v>
      </c>
    </row>
    <row r="46" spans="1:1">
      <c r="A46" t="s">
        <v>126</v>
      </c>
    </row>
    <row r="47" spans="1:1">
      <c r="A47" t="s">
        <v>127</v>
      </c>
    </row>
    <row r="48" spans="1:1">
      <c r="A48" t="s">
        <v>141</v>
      </c>
    </row>
    <row r="49" spans="1:1">
      <c r="A49" t="s">
        <v>143</v>
      </c>
    </row>
    <row r="50" spans="1:1">
      <c r="A50" t="s">
        <v>134</v>
      </c>
    </row>
    <row r="51" spans="1:1">
      <c r="A51" t="s">
        <v>140</v>
      </c>
    </row>
    <row r="52" spans="1:1">
      <c r="A52" t="s">
        <v>128</v>
      </c>
    </row>
    <row r="53" spans="1:1">
      <c r="A53" t="s">
        <v>147</v>
      </c>
    </row>
    <row r="54" spans="1:1">
      <c r="A54" t="s">
        <v>129</v>
      </c>
    </row>
    <row r="55" spans="1:1">
      <c r="A55" t="s">
        <v>130</v>
      </c>
    </row>
    <row r="56" spans="1:1">
      <c r="A56" t="s">
        <v>131</v>
      </c>
    </row>
    <row r="57" spans="1:1">
      <c r="A57" t="s">
        <v>132</v>
      </c>
    </row>
    <row r="58" spans="1:1">
      <c r="A58" t="s">
        <v>133</v>
      </c>
    </row>
    <row r="59" spans="1:1">
      <c r="A59" t="s">
        <v>135</v>
      </c>
    </row>
    <row r="60" spans="1:1">
      <c r="A60" t="s">
        <v>136</v>
      </c>
    </row>
    <row r="61" spans="1:1">
      <c r="A61" t="s">
        <v>137</v>
      </c>
    </row>
    <row r="62" spans="1:1">
      <c r="A62" t="s">
        <v>138</v>
      </c>
    </row>
    <row r="63" spans="1:1">
      <c r="A63" s="191" t="s">
        <v>139</v>
      </c>
    </row>
  </sheetData>
  <protectedRanges>
    <protectedRange sqref="A2:A3 F9:F12 G8 J9:M24" name="Диапазон1"/>
  </protectedRange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8">
    <tabColor rgb="FF7030A0"/>
    <pageSetUpPr fitToPage="1"/>
  </sheetPr>
  <dimension ref="A3:Q338"/>
  <sheetViews>
    <sheetView zoomScaleNormal="100" workbookViewId="0">
      <selection activeCell="M18" sqref="M18"/>
    </sheetView>
  </sheetViews>
  <sheetFormatPr defaultColWidth="9.140625" defaultRowHeight="15.75"/>
  <cols>
    <col min="1" max="1" width="5.7109375" style="67" customWidth="1"/>
    <col min="2" max="2" width="12" style="19" customWidth="1"/>
    <col min="3" max="4" width="6.7109375" style="38" customWidth="1"/>
    <col min="5" max="5" width="3.5703125" style="38" hidden="1" customWidth="1"/>
    <col min="6" max="6" width="10.28515625" style="38" customWidth="1"/>
    <col min="7" max="7" width="8.7109375" style="71" customWidth="1"/>
    <col min="8" max="10" width="8.7109375" style="38" customWidth="1"/>
    <col min="11" max="11" width="4.42578125" style="38" hidden="1" customWidth="1"/>
    <col min="12" max="12" width="10.5703125" style="38" customWidth="1"/>
    <col min="13" max="13" width="14.5703125" style="38" customWidth="1"/>
    <col min="14" max="16384" width="9.140625" style="19"/>
  </cols>
  <sheetData>
    <row r="3" spans="1:17">
      <c r="B3" s="215" t="s">
        <v>21</v>
      </c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</row>
    <row r="4" spans="1:17">
      <c r="B4" s="225" t="s">
        <v>22</v>
      </c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</row>
    <row r="5" spans="1:17">
      <c r="B5" s="225" t="str">
        <f>Жюри!A2</f>
        <v>второго этапа республикансой олимпиады</v>
      </c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</row>
    <row r="6" spans="1:17">
      <c r="B6" s="225" t="str">
        <f>Жюри!A3</f>
        <v>по предмету: "Физическая культура и здоровье"</v>
      </c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</row>
    <row r="7" spans="1:17">
      <c r="A7" s="28"/>
      <c r="B7" s="24">
        <f>Жюри!F11</f>
        <v>45262</v>
      </c>
      <c r="C7" s="69"/>
      <c r="F7" s="38" t="str">
        <f>Жюри!G8</f>
        <v>2023/2024уч.год</v>
      </c>
      <c r="J7" s="38" t="s">
        <v>26</v>
      </c>
    </row>
    <row r="8" spans="1:17" ht="15" customHeight="1">
      <c r="A8" s="290" t="s">
        <v>0</v>
      </c>
      <c r="B8" s="290" t="s">
        <v>3</v>
      </c>
      <c r="C8" s="295" t="str">
        <f>'4тур_Юн'!C8:F9</f>
        <v>Челночный бег 4х9 м</v>
      </c>
      <c r="D8" s="296"/>
      <c r="E8" s="296"/>
      <c r="F8" s="297"/>
      <c r="G8" s="301" t="s">
        <v>35</v>
      </c>
      <c r="H8" s="304" t="s">
        <v>79</v>
      </c>
      <c r="I8" s="304"/>
      <c r="J8" s="304"/>
      <c r="K8" s="304"/>
      <c r="L8" s="305"/>
      <c r="M8" s="290" t="s">
        <v>82</v>
      </c>
      <c r="N8" s="267" t="s">
        <v>53</v>
      </c>
      <c r="O8" s="268"/>
      <c r="P8" s="268"/>
      <c r="Q8" s="268"/>
    </row>
    <row r="9" spans="1:17" ht="29.25" customHeight="1">
      <c r="A9" s="293"/>
      <c r="B9" s="291"/>
      <c r="C9" s="298"/>
      <c r="D9" s="299"/>
      <c r="E9" s="299"/>
      <c r="F9" s="300"/>
      <c r="G9" s="302"/>
      <c r="H9" s="304"/>
      <c r="I9" s="304"/>
      <c r="J9" s="304"/>
      <c r="K9" s="304"/>
      <c r="L9" s="305"/>
      <c r="M9" s="291"/>
      <c r="N9" s="269"/>
      <c r="O9" s="268"/>
      <c r="P9" s="268"/>
      <c r="Q9" s="268"/>
    </row>
    <row r="10" spans="1:17" ht="21" customHeight="1">
      <c r="A10" s="294"/>
      <c r="B10" s="292"/>
      <c r="C10" s="194" t="s">
        <v>85</v>
      </c>
      <c r="D10" s="194" t="s">
        <v>84</v>
      </c>
      <c r="E10" s="194"/>
      <c r="F10" s="194" t="s">
        <v>34</v>
      </c>
      <c r="G10" s="303"/>
      <c r="H10" s="194" t="s">
        <v>85</v>
      </c>
      <c r="I10" s="194" t="s">
        <v>84</v>
      </c>
      <c r="J10" s="194" t="s">
        <v>86</v>
      </c>
      <c r="K10" s="194"/>
      <c r="L10" s="194" t="s">
        <v>34</v>
      </c>
      <c r="M10" s="292"/>
      <c r="N10" s="269"/>
      <c r="O10" s="268"/>
      <c r="P10" s="268"/>
      <c r="Q10" s="268"/>
    </row>
    <row r="11" spans="1:17" ht="15.75" hidden="1" customHeight="1">
      <c r="A11" s="30"/>
      <c r="B11" s="30"/>
      <c r="C11" s="192"/>
      <c r="D11" s="192"/>
      <c r="E11" s="192"/>
      <c r="F11" s="192"/>
      <c r="G11" s="196"/>
      <c r="H11" s="29"/>
      <c r="I11" s="29"/>
      <c r="J11" s="29"/>
      <c r="K11" s="29"/>
      <c r="L11" s="193"/>
      <c r="M11" s="29"/>
    </row>
    <row r="12" spans="1:17" ht="15" customHeight="1">
      <c r="A12" s="109">
        <v>1</v>
      </c>
      <c r="B12" s="125" t="s">
        <v>245</v>
      </c>
      <c r="C12" s="117">
        <v>10.14</v>
      </c>
      <c r="D12" s="117">
        <v>10.19</v>
      </c>
      <c r="E12" s="117">
        <f>SUM(C12:D12)</f>
        <v>20.329999999999998</v>
      </c>
      <c r="F12" s="126">
        <f>IF(E12&gt;1,MIN(C12:D12),"х")</f>
        <v>10.14</v>
      </c>
      <c r="G12" s="127">
        <v>31</v>
      </c>
      <c r="H12" s="117">
        <v>221</v>
      </c>
      <c r="I12" s="117" t="s">
        <v>284</v>
      </c>
      <c r="J12" s="117">
        <v>225</v>
      </c>
      <c r="K12" s="117">
        <f>SUM(H12:J12)</f>
        <v>446</v>
      </c>
      <c r="L12" s="117">
        <f>IF(K12=0,"х",MAX(H12:J12))</f>
        <v>225</v>
      </c>
      <c r="M12" s="117">
        <v>50</v>
      </c>
    </row>
    <row r="13" spans="1:17" ht="15" customHeight="1">
      <c r="A13" s="109">
        <v>2</v>
      </c>
      <c r="B13" s="125" t="s">
        <v>228</v>
      </c>
      <c r="C13" s="117">
        <v>9.18</v>
      </c>
      <c r="D13" s="117">
        <v>8.8699999999999992</v>
      </c>
      <c r="E13" s="126">
        <f t="shared" ref="E13:E61" si="0">SUM(C13:D13)</f>
        <v>18.049999999999997</v>
      </c>
      <c r="F13" s="126">
        <f t="shared" ref="F13:F61" si="1">IF(E13&gt;1,MIN(C13:D13),"х")</f>
        <v>8.8699999999999992</v>
      </c>
      <c r="G13" s="127">
        <v>14</v>
      </c>
      <c r="H13" s="117">
        <v>217</v>
      </c>
      <c r="I13" s="117">
        <v>208</v>
      </c>
      <c r="J13" s="117">
        <v>216</v>
      </c>
      <c r="K13" s="126">
        <f t="shared" ref="K13:K61" si="2">SUM(H13:J13)</f>
        <v>641</v>
      </c>
      <c r="L13" s="126">
        <f t="shared" ref="L13:L61" si="3">IF(K13=0,"х",MAX(H13:J13))</f>
        <v>217</v>
      </c>
      <c r="M13" s="117">
        <v>38</v>
      </c>
    </row>
    <row r="14" spans="1:17" ht="15" customHeight="1">
      <c r="A14" s="109">
        <v>3</v>
      </c>
      <c r="B14" s="125" t="s">
        <v>221</v>
      </c>
      <c r="C14" s="117">
        <v>10.56</v>
      </c>
      <c r="D14" s="117">
        <v>10.43</v>
      </c>
      <c r="E14" s="126">
        <f t="shared" si="0"/>
        <v>20.990000000000002</v>
      </c>
      <c r="F14" s="126">
        <f t="shared" si="1"/>
        <v>10.43</v>
      </c>
      <c r="G14" s="127">
        <v>14</v>
      </c>
      <c r="H14" s="117">
        <v>185</v>
      </c>
      <c r="I14" s="117">
        <v>187</v>
      </c>
      <c r="J14" s="117">
        <v>193</v>
      </c>
      <c r="K14" s="126">
        <f t="shared" si="2"/>
        <v>565</v>
      </c>
      <c r="L14" s="126">
        <f t="shared" si="3"/>
        <v>193</v>
      </c>
      <c r="M14" s="117">
        <v>39</v>
      </c>
    </row>
    <row r="15" spans="1:17" ht="15" customHeight="1">
      <c r="A15" s="109">
        <v>4</v>
      </c>
      <c r="B15" s="125" t="s">
        <v>225</v>
      </c>
      <c r="C15" s="117">
        <v>10.8</v>
      </c>
      <c r="D15" s="117">
        <v>9.9499999999999993</v>
      </c>
      <c r="E15" s="126">
        <f t="shared" si="0"/>
        <v>20.75</v>
      </c>
      <c r="F15" s="126">
        <f t="shared" si="1"/>
        <v>9.9499999999999993</v>
      </c>
      <c r="G15" s="127">
        <v>17</v>
      </c>
      <c r="H15" s="117">
        <v>186</v>
      </c>
      <c r="I15" s="117">
        <v>189</v>
      </c>
      <c r="J15" s="117">
        <v>184</v>
      </c>
      <c r="K15" s="126">
        <f t="shared" si="2"/>
        <v>559</v>
      </c>
      <c r="L15" s="126">
        <f t="shared" si="3"/>
        <v>189</v>
      </c>
      <c r="M15" s="117">
        <v>44</v>
      </c>
    </row>
    <row r="16" spans="1:17" ht="15" customHeight="1">
      <c r="A16" s="109">
        <v>5</v>
      </c>
      <c r="B16" s="125" t="s">
        <v>212</v>
      </c>
      <c r="C16" s="117">
        <v>9.82</v>
      </c>
      <c r="D16" s="117">
        <v>9.36</v>
      </c>
      <c r="E16" s="126">
        <f t="shared" si="0"/>
        <v>19.18</v>
      </c>
      <c r="F16" s="126">
        <f t="shared" si="1"/>
        <v>9.36</v>
      </c>
      <c r="G16" s="127">
        <v>15</v>
      </c>
      <c r="H16" s="117">
        <v>185</v>
      </c>
      <c r="I16" s="117">
        <v>190</v>
      </c>
      <c r="J16" s="117" t="s">
        <v>284</v>
      </c>
      <c r="K16" s="126">
        <f t="shared" si="2"/>
        <v>375</v>
      </c>
      <c r="L16" s="126">
        <f t="shared" si="3"/>
        <v>190</v>
      </c>
      <c r="M16" s="117">
        <v>49</v>
      </c>
    </row>
    <row r="17" spans="1:13" ht="15" customHeight="1">
      <c r="A17" s="109">
        <v>6</v>
      </c>
      <c r="B17" s="125" t="s">
        <v>218</v>
      </c>
      <c r="C17" s="117">
        <v>11.09</v>
      </c>
      <c r="D17" s="117">
        <v>10.49</v>
      </c>
      <c r="E17" s="126">
        <f t="shared" si="0"/>
        <v>21.58</v>
      </c>
      <c r="F17" s="126">
        <f t="shared" si="1"/>
        <v>10.49</v>
      </c>
      <c r="G17" s="127">
        <v>16</v>
      </c>
      <c r="H17" s="117">
        <v>163</v>
      </c>
      <c r="I17" s="117">
        <v>156</v>
      </c>
      <c r="J17" s="117">
        <v>171</v>
      </c>
      <c r="K17" s="126">
        <f t="shared" si="2"/>
        <v>490</v>
      </c>
      <c r="L17" s="126">
        <f t="shared" si="3"/>
        <v>171</v>
      </c>
      <c r="M17" s="117">
        <v>43</v>
      </c>
    </row>
    <row r="18" spans="1:13" ht="15" customHeight="1">
      <c r="A18" s="109">
        <v>7</v>
      </c>
      <c r="B18" s="125" t="s">
        <v>252</v>
      </c>
      <c r="C18" s="117"/>
      <c r="D18" s="117"/>
      <c r="E18" s="126">
        <f t="shared" si="0"/>
        <v>0</v>
      </c>
      <c r="F18" s="126" t="str">
        <f t="shared" si="1"/>
        <v>х</v>
      </c>
      <c r="G18" s="127"/>
      <c r="H18" s="117"/>
      <c r="I18" s="117"/>
      <c r="J18" s="117"/>
      <c r="K18" s="126">
        <f t="shared" si="2"/>
        <v>0</v>
      </c>
      <c r="L18" s="126" t="str">
        <f t="shared" si="3"/>
        <v>х</v>
      </c>
      <c r="M18" s="117"/>
    </row>
    <row r="19" spans="1:13" ht="15" customHeight="1">
      <c r="A19" s="109">
        <v>8</v>
      </c>
      <c r="B19" s="125" t="s">
        <v>255</v>
      </c>
      <c r="C19" s="117"/>
      <c r="D19" s="117"/>
      <c r="E19" s="126">
        <f t="shared" si="0"/>
        <v>0</v>
      </c>
      <c r="F19" s="126" t="str">
        <f t="shared" si="1"/>
        <v>х</v>
      </c>
      <c r="G19" s="127"/>
      <c r="H19" s="117"/>
      <c r="I19" s="117"/>
      <c r="J19" s="117"/>
      <c r="K19" s="126">
        <f t="shared" si="2"/>
        <v>0</v>
      </c>
      <c r="L19" s="126" t="str">
        <f t="shared" si="3"/>
        <v>х</v>
      </c>
      <c r="M19" s="117"/>
    </row>
    <row r="20" spans="1:13" ht="15" customHeight="1">
      <c r="A20" s="109">
        <v>9</v>
      </c>
      <c r="B20" s="125" t="s">
        <v>241</v>
      </c>
      <c r="C20" s="117"/>
      <c r="D20" s="117"/>
      <c r="E20" s="126">
        <f t="shared" si="0"/>
        <v>0</v>
      </c>
      <c r="F20" s="126" t="str">
        <f t="shared" si="1"/>
        <v>х</v>
      </c>
      <c r="G20" s="127"/>
      <c r="H20" s="117"/>
      <c r="I20" s="117"/>
      <c r="J20" s="117"/>
      <c r="K20" s="126">
        <f t="shared" si="2"/>
        <v>0</v>
      </c>
      <c r="L20" s="126" t="str">
        <f t="shared" si="3"/>
        <v>х</v>
      </c>
      <c r="M20" s="117"/>
    </row>
    <row r="21" spans="1:13" ht="15" customHeight="1">
      <c r="A21" s="109">
        <v>10</v>
      </c>
      <c r="B21" s="125" t="s">
        <v>238</v>
      </c>
      <c r="C21" s="117"/>
      <c r="D21" s="117"/>
      <c r="E21" s="126">
        <f t="shared" si="0"/>
        <v>0</v>
      </c>
      <c r="F21" s="126" t="str">
        <f t="shared" si="1"/>
        <v>х</v>
      </c>
      <c r="G21" s="127"/>
      <c r="H21" s="117"/>
      <c r="I21" s="117"/>
      <c r="J21" s="117"/>
      <c r="K21" s="126">
        <f t="shared" si="2"/>
        <v>0</v>
      </c>
      <c r="L21" s="126" t="str">
        <f t="shared" si="3"/>
        <v>х</v>
      </c>
      <c r="M21" s="117"/>
    </row>
    <row r="22" spans="1:13" ht="15" customHeight="1">
      <c r="A22" s="109">
        <v>11</v>
      </c>
      <c r="B22" s="125" t="s">
        <v>209</v>
      </c>
      <c r="C22" s="117"/>
      <c r="D22" s="117"/>
      <c r="E22" s="126">
        <f t="shared" si="0"/>
        <v>0</v>
      </c>
      <c r="F22" s="126" t="str">
        <f t="shared" si="1"/>
        <v>х</v>
      </c>
      <c r="G22" s="127"/>
      <c r="H22" s="117"/>
      <c r="I22" s="117"/>
      <c r="J22" s="117"/>
      <c r="K22" s="126">
        <f t="shared" si="2"/>
        <v>0</v>
      </c>
      <c r="L22" s="126" t="str">
        <f t="shared" si="3"/>
        <v>х</v>
      </c>
      <c r="M22" s="117"/>
    </row>
    <row r="23" spans="1:13" ht="15" customHeight="1">
      <c r="A23" s="109">
        <v>12</v>
      </c>
      <c r="B23" s="125" t="s">
        <v>205</v>
      </c>
      <c r="C23" s="117"/>
      <c r="D23" s="117"/>
      <c r="E23" s="126">
        <f t="shared" si="0"/>
        <v>0</v>
      </c>
      <c r="F23" s="126" t="str">
        <f t="shared" si="1"/>
        <v>х</v>
      </c>
      <c r="G23" s="127"/>
      <c r="H23" s="117"/>
      <c r="I23" s="117"/>
      <c r="J23" s="117"/>
      <c r="K23" s="126">
        <f t="shared" si="2"/>
        <v>0</v>
      </c>
      <c r="L23" s="126" t="str">
        <f t="shared" si="3"/>
        <v>х</v>
      </c>
      <c r="M23" s="117"/>
    </row>
    <row r="24" spans="1:13" ht="15" customHeight="1">
      <c r="A24" s="109">
        <v>13</v>
      </c>
      <c r="B24" s="125" t="s">
        <v>233</v>
      </c>
      <c r="C24" s="117"/>
      <c r="D24" s="117"/>
      <c r="E24" s="126">
        <f t="shared" si="0"/>
        <v>0</v>
      </c>
      <c r="F24" s="126" t="str">
        <f t="shared" si="1"/>
        <v>х</v>
      </c>
      <c r="G24" s="127"/>
      <c r="H24" s="117"/>
      <c r="I24" s="117"/>
      <c r="J24" s="117"/>
      <c r="K24" s="126">
        <f t="shared" si="2"/>
        <v>0</v>
      </c>
      <c r="L24" s="126" t="str">
        <f t="shared" si="3"/>
        <v>х</v>
      </c>
      <c r="M24" s="117"/>
    </row>
    <row r="25" spans="1:13" ht="15" customHeight="1">
      <c r="A25" s="109">
        <v>14</v>
      </c>
      <c r="B25" s="125" t="s">
        <v>248</v>
      </c>
      <c r="C25" s="117"/>
      <c r="D25" s="117"/>
      <c r="E25" s="126">
        <f t="shared" si="0"/>
        <v>0</v>
      </c>
      <c r="F25" s="126" t="str">
        <f t="shared" si="1"/>
        <v>х</v>
      </c>
      <c r="G25" s="127"/>
      <c r="H25" s="117"/>
      <c r="I25" s="117"/>
      <c r="J25" s="117"/>
      <c r="K25" s="126">
        <f t="shared" si="2"/>
        <v>0</v>
      </c>
      <c r="L25" s="126" t="str">
        <f t="shared" si="3"/>
        <v>х</v>
      </c>
      <c r="M25" s="117"/>
    </row>
    <row r="26" spans="1:13" ht="15" customHeight="1">
      <c r="A26" s="109" t="str">
        <f>IF(ISBLANK(B26),"",COUNTA($B$12:B26))</f>
        <v/>
      </c>
      <c r="B26" s="128"/>
      <c r="C26" s="117"/>
      <c r="D26" s="117"/>
      <c r="E26" s="126">
        <f t="shared" si="0"/>
        <v>0</v>
      </c>
      <c r="F26" s="126" t="str">
        <f t="shared" si="1"/>
        <v>х</v>
      </c>
      <c r="G26" s="127"/>
      <c r="H26" s="117"/>
      <c r="I26" s="117"/>
      <c r="J26" s="117"/>
      <c r="K26" s="126">
        <f t="shared" si="2"/>
        <v>0</v>
      </c>
      <c r="L26" s="126" t="str">
        <f t="shared" si="3"/>
        <v>х</v>
      </c>
      <c r="M26" s="117"/>
    </row>
    <row r="27" spans="1:13" ht="15" customHeight="1">
      <c r="A27" s="109" t="str">
        <f>IF(ISBLANK(B27),"",COUNTA($B$12:B27))</f>
        <v/>
      </c>
      <c r="B27" s="129"/>
      <c r="C27" s="117"/>
      <c r="D27" s="117"/>
      <c r="E27" s="126">
        <f t="shared" si="0"/>
        <v>0</v>
      </c>
      <c r="F27" s="126" t="str">
        <f t="shared" si="1"/>
        <v>х</v>
      </c>
      <c r="G27" s="127"/>
      <c r="H27" s="117"/>
      <c r="I27" s="117"/>
      <c r="J27" s="117"/>
      <c r="K27" s="126">
        <f t="shared" si="2"/>
        <v>0</v>
      </c>
      <c r="L27" s="126" t="str">
        <f t="shared" si="3"/>
        <v>х</v>
      </c>
      <c r="M27" s="117"/>
    </row>
    <row r="28" spans="1:13" ht="15" customHeight="1">
      <c r="A28" s="109" t="str">
        <f>IF(ISBLANK(B28),"",COUNTA($B$12:B28))</f>
        <v/>
      </c>
      <c r="B28" s="128"/>
      <c r="C28" s="117"/>
      <c r="D28" s="117"/>
      <c r="E28" s="126">
        <f t="shared" si="0"/>
        <v>0</v>
      </c>
      <c r="F28" s="126" t="str">
        <f t="shared" si="1"/>
        <v>х</v>
      </c>
      <c r="G28" s="127"/>
      <c r="H28" s="117"/>
      <c r="I28" s="117"/>
      <c r="J28" s="117"/>
      <c r="K28" s="126">
        <f t="shared" si="2"/>
        <v>0</v>
      </c>
      <c r="L28" s="126" t="str">
        <f t="shared" si="3"/>
        <v>х</v>
      </c>
      <c r="M28" s="117"/>
    </row>
    <row r="29" spans="1:13" ht="15" customHeight="1">
      <c r="A29" s="109" t="str">
        <f>IF(ISBLANK(B29),"",COUNTA($B$12:B29))</f>
        <v/>
      </c>
      <c r="B29" s="129"/>
      <c r="C29" s="117"/>
      <c r="D29" s="117"/>
      <c r="E29" s="126">
        <f t="shared" si="0"/>
        <v>0</v>
      </c>
      <c r="F29" s="126" t="str">
        <f t="shared" si="1"/>
        <v>х</v>
      </c>
      <c r="G29" s="127"/>
      <c r="H29" s="117"/>
      <c r="I29" s="117"/>
      <c r="J29" s="117"/>
      <c r="K29" s="126">
        <f t="shared" si="2"/>
        <v>0</v>
      </c>
      <c r="L29" s="126" t="str">
        <f t="shared" si="3"/>
        <v>х</v>
      </c>
      <c r="M29" s="117"/>
    </row>
    <row r="30" spans="1:13" ht="15" customHeight="1">
      <c r="A30" s="109" t="str">
        <f>IF(ISBLANK(B30),"",COUNTA($B$12:B30))</f>
        <v/>
      </c>
      <c r="B30" s="128"/>
      <c r="C30" s="117"/>
      <c r="D30" s="117"/>
      <c r="E30" s="126">
        <f t="shared" si="0"/>
        <v>0</v>
      </c>
      <c r="F30" s="126" t="str">
        <f t="shared" si="1"/>
        <v>х</v>
      </c>
      <c r="G30" s="127"/>
      <c r="H30" s="117"/>
      <c r="I30" s="117"/>
      <c r="J30" s="117"/>
      <c r="K30" s="126">
        <f t="shared" si="2"/>
        <v>0</v>
      </c>
      <c r="L30" s="126" t="str">
        <f t="shared" si="3"/>
        <v>х</v>
      </c>
      <c r="M30" s="117"/>
    </row>
    <row r="31" spans="1:13" ht="15" customHeight="1">
      <c r="A31" s="109" t="str">
        <f>IF(ISBLANK(B31),"",COUNTA($B$12:B31))</f>
        <v/>
      </c>
      <c r="B31" s="129"/>
      <c r="C31" s="117"/>
      <c r="D31" s="117"/>
      <c r="E31" s="126">
        <f t="shared" si="0"/>
        <v>0</v>
      </c>
      <c r="F31" s="126" t="str">
        <f t="shared" si="1"/>
        <v>х</v>
      </c>
      <c r="G31" s="127"/>
      <c r="H31" s="117"/>
      <c r="I31" s="117"/>
      <c r="J31" s="117"/>
      <c r="K31" s="126">
        <f t="shared" si="2"/>
        <v>0</v>
      </c>
      <c r="L31" s="126" t="str">
        <f t="shared" si="3"/>
        <v>х</v>
      </c>
      <c r="M31" s="117"/>
    </row>
    <row r="32" spans="1:13" ht="15" customHeight="1">
      <c r="A32" s="109" t="str">
        <f>IF(ISBLANK(B32),"",COUNTA($B$12:B32))</f>
        <v/>
      </c>
      <c r="B32" s="128"/>
      <c r="C32" s="117"/>
      <c r="D32" s="117"/>
      <c r="E32" s="126">
        <f t="shared" si="0"/>
        <v>0</v>
      </c>
      <c r="F32" s="126" t="str">
        <f t="shared" si="1"/>
        <v>х</v>
      </c>
      <c r="G32" s="127"/>
      <c r="H32" s="117"/>
      <c r="I32" s="117"/>
      <c r="J32" s="117"/>
      <c r="K32" s="126">
        <f t="shared" si="2"/>
        <v>0</v>
      </c>
      <c r="L32" s="126" t="str">
        <f t="shared" si="3"/>
        <v>х</v>
      </c>
      <c r="M32" s="117"/>
    </row>
    <row r="33" spans="1:13" ht="15" customHeight="1">
      <c r="A33" s="109" t="str">
        <f>IF(ISBLANK(B33),"",COUNTA($B$12:B33))</f>
        <v/>
      </c>
      <c r="B33" s="129"/>
      <c r="C33" s="117"/>
      <c r="D33" s="117"/>
      <c r="E33" s="126">
        <f t="shared" si="0"/>
        <v>0</v>
      </c>
      <c r="F33" s="126" t="str">
        <f t="shared" si="1"/>
        <v>х</v>
      </c>
      <c r="G33" s="127"/>
      <c r="H33" s="117"/>
      <c r="I33" s="117"/>
      <c r="J33" s="117"/>
      <c r="K33" s="126">
        <f t="shared" si="2"/>
        <v>0</v>
      </c>
      <c r="L33" s="126" t="str">
        <f t="shared" si="3"/>
        <v>х</v>
      </c>
      <c r="M33" s="117"/>
    </row>
    <row r="34" spans="1:13" ht="15" customHeight="1">
      <c r="A34" s="109" t="str">
        <f>IF(ISBLANK(B34),"",COUNTA($B$12:B34))</f>
        <v/>
      </c>
      <c r="B34" s="128"/>
      <c r="C34" s="117"/>
      <c r="D34" s="117"/>
      <c r="E34" s="126">
        <f t="shared" si="0"/>
        <v>0</v>
      </c>
      <c r="F34" s="126" t="str">
        <f t="shared" si="1"/>
        <v>х</v>
      </c>
      <c r="G34" s="127"/>
      <c r="H34" s="117"/>
      <c r="I34" s="117"/>
      <c r="J34" s="117"/>
      <c r="K34" s="126">
        <f t="shared" si="2"/>
        <v>0</v>
      </c>
      <c r="L34" s="126" t="str">
        <f t="shared" si="3"/>
        <v>х</v>
      </c>
      <c r="M34" s="117"/>
    </row>
    <row r="35" spans="1:13" ht="15" customHeight="1">
      <c r="A35" s="109" t="str">
        <f>IF(ISBLANK(B35),"",COUNTA($B$12:B35))</f>
        <v/>
      </c>
      <c r="B35" s="129"/>
      <c r="C35" s="117"/>
      <c r="D35" s="117"/>
      <c r="E35" s="126">
        <f t="shared" si="0"/>
        <v>0</v>
      </c>
      <c r="F35" s="126" t="str">
        <f t="shared" si="1"/>
        <v>х</v>
      </c>
      <c r="G35" s="127"/>
      <c r="H35" s="117"/>
      <c r="I35" s="117"/>
      <c r="J35" s="117"/>
      <c r="K35" s="126">
        <f t="shared" si="2"/>
        <v>0</v>
      </c>
      <c r="L35" s="126" t="str">
        <f t="shared" si="3"/>
        <v>х</v>
      </c>
      <c r="M35" s="117"/>
    </row>
    <row r="36" spans="1:13" ht="15" customHeight="1">
      <c r="A36" s="109" t="str">
        <f>IF(ISBLANK(B36),"",COUNTA($B$12:B36))</f>
        <v/>
      </c>
      <c r="B36" s="128"/>
      <c r="C36" s="117"/>
      <c r="D36" s="117"/>
      <c r="E36" s="126">
        <f t="shared" si="0"/>
        <v>0</v>
      </c>
      <c r="F36" s="126" t="str">
        <f t="shared" si="1"/>
        <v>х</v>
      </c>
      <c r="G36" s="127"/>
      <c r="H36" s="117"/>
      <c r="I36" s="117"/>
      <c r="J36" s="117"/>
      <c r="K36" s="126">
        <f t="shared" si="2"/>
        <v>0</v>
      </c>
      <c r="L36" s="126" t="str">
        <f t="shared" si="3"/>
        <v>х</v>
      </c>
      <c r="M36" s="117"/>
    </row>
    <row r="37" spans="1:13" ht="15" customHeight="1">
      <c r="A37" s="109" t="str">
        <f>IF(ISBLANK(B37),"",COUNTA($B$12:B37))</f>
        <v/>
      </c>
      <c r="B37" s="129"/>
      <c r="C37" s="117"/>
      <c r="D37" s="117"/>
      <c r="E37" s="126">
        <f t="shared" si="0"/>
        <v>0</v>
      </c>
      <c r="F37" s="126" t="str">
        <f t="shared" si="1"/>
        <v>х</v>
      </c>
      <c r="G37" s="127"/>
      <c r="H37" s="117"/>
      <c r="I37" s="117"/>
      <c r="J37" s="117"/>
      <c r="K37" s="126">
        <f t="shared" si="2"/>
        <v>0</v>
      </c>
      <c r="L37" s="126" t="str">
        <f t="shared" si="3"/>
        <v>х</v>
      </c>
      <c r="M37" s="117"/>
    </row>
    <row r="38" spans="1:13" ht="15" customHeight="1">
      <c r="A38" s="109" t="str">
        <f>IF(ISBLANK(B38),"",COUNTA($B$12:B38))</f>
        <v/>
      </c>
      <c r="B38" s="128"/>
      <c r="C38" s="117"/>
      <c r="D38" s="117"/>
      <c r="E38" s="126">
        <f t="shared" si="0"/>
        <v>0</v>
      </c>
      <c r="F38" s="126" t="str">
        <f t="shared" si="1"/>
        <v>х</v>
      </c>
      <c r="G38" s="127"/>
      <c r="H38" s="117"/>
      <c r="I38" s="117"/>
      <c r="J38" s="117"/>
      <c r="K38" s="126">
        <f t="shared" si="2"/>
        <v>0</v>
      </c>
      <c r="L38" s="126" t="str">
        <f t="shared" si="3"/>
        <v>х</v>
      </c>
      <c r="M38" s="117"/>
    </row>
    <row r="39" spans="1:13" ht="15" customHeight="1">
      <c r="A39" s="109" t="str">
        <f>IF(ISBLANK(B39),"",COUNTA($B$12:B39))</f>
        <v/>
      </c>
      <c r="B39" s="129"/>
      <c r="C39" s="117"/>
      <c r="D39" s="117"/>
      <c r="E39" s="126">
        <f t="shared" si="0"/>
        <v>0</v>
      </c>
      <c r="F39" s="126" t="str">
        <f t="shared" si="1"/>
        <v>х</v>
      </c>
      <c r="G39" s="127"/>
      <c r="H39" s="117"/>
      <c r="I39" s="117"/>
      <c r="J39" s="117"/>
      <c r="K39" s="126">
        <f t="shared" si="2"/>
        <v>0</v>
      </c>
      <c r="L39" s="126" t="str">
        <f t="shared" si="3"/>
        <v>х</v>
      </c>
      <c r="M39" s="117"/>
    </row>
    <row r="40" spans="1:13" ht="15" customHeight="1">
      <c r="A40" s="109" t="str">
        <f>IF(ISBLANK(B40),"",COUNTA($B$12:B40))</f>
        <v/>
      </c>
      <c r="B40" s="128"/>
      <c r="C40" s="117"/>
      <c r="D40" s="117"/>
      <c r="E40" s="126">
        <f t="shared" si="0"/>
        <v>0</v>
      </c>
      <c r="F40" s="126" t="str">
        <f t="shared" si="1"/>
        <v>х</v>
      </c>
      <c r="G40" s="127"/>
      <c r="H40" s="117"/>
      <c r="I40" s="117"/>
      <c r="J40" s="117"/>
      <c r="K40" s="126">
        <f t="shared" si="2"/>
        <v>0</v>
      </c>
      <c r="L40" s="126" t="str">
        <f t="shared" si="3"/>
        <v>х</v>
      </c>
      <c r="M40" s="117"/>
    </row>
    <row r="41" spans="1:13" ht="15" customHeight="1">
      <c r="A41" s="109" t="str">
        <f>IF(ISBLANK(B41),"",COUNTA($B$12:B41))</f>
        <v/>
      </c>
      <c r="B41" s="129"/>
      <c r="C41" s="117"/>
      <c r="D41" s="117"/>
      <c r="E41" s="126">
        <f t="shared" si="0"/>
        <v>0</v>
      </c>
      <c r="F41" s="126" t="str">
        <f t="shared" si="1"/>
        <v>х</v>
      </c>
      <c r="G41" s="127"/>
      <c r="H41" s="117"/>
      <c r="I41" s="117"/>
      <c r="J41" s="117"/>
      <c r="K41" s="126">
        <f t="shared" si="2"/>
        <v>0</v>
      </c>
      <c r="L41" s="126" t="str">
        <f t="shared" si="3"/>
        <v>х</v>
      </c>
      <c r="M41" s="117"/>
    </row>
    <row r="42" spans="1:13" ht="15" customHeight="1">
      <c r="A42" s="109" t="str">
        <f>IF(ISBLANK(B42),"",COUNTA($B$12:B42))</f>
        <v/>
      </c>
      <c r="B42" s="128"/>
      <c r="C42" s="117"/>
      <c r="D42" s="117"/>
      <c r="E42" s="126">
        <f t="shared" si="0"/>
        <v>0</v>
      </c>
      <c r="F42" s="126" t="str">
        <f t="shared" si="1"/>
        <v>х</v>
      </c>
      <c r="G42" s="127"/>
      <c r="H42" s="117"/>
      <c r="I42" s="117"/>
      <c r="J42" s="117"/>
      <c r="K42" s="126">
        <f t="shared" si="2"/>
        <v>0</v>
      </c>
      <c r="L42" s="126" t="str">
        <f t="shared" si="3"/>
        <v>х</v>
      </c>
      <c r="M42" s="117"/>
    </row>
    <row r="43" spans="1:13" ht="15" customHeight="1">
      <c r="A43" s="109" t="str">
        <f>IF(ISBLANK(B43),"",COUNTA($B$12:B43))</f>
        <v/>
      </c>
      <c r="B43" s="129"/>
      <c r="C43" s="117"/>
      <c r="D43" s="117"/>
      <c r="E43" s="126">
        <f t="shared" si="0"/>
        <v>0</v>
      </c>
      <c r="F43" s="126" t="str">
        <f t="shared" si="1"/>
        <v>х</v>
      </c>
      <c r="G43" s="127"/>
      <c r="H43" s="117"/>
      <c r="I43" s="117"/>
      <c r="J43" s="117"/>
      <c r="K43" s="126">
        <f t="shared" si="2"/>
        <v>0</v>
      </c>
      <c r="L43" s="126" t="str">
        <f t="shared" si="3"/>
        <v>х</v>
      </c>
      <c r="M43" s="117"/>
    </row>
    <row r="44" spans="1:13" ht="15" customHeight="1">
      <c r="A44" s="109" t="str">
        <f>IF(ISBLANK(B44),"",COUNTA($B$12:B44))</f>
        <v/>
      </c>
      <c r="B44" s="128"/>
      <c r="C44" s="117"/>
      <c r="D44" s="117"/>
      <c r="E44" s="126">
        <f t="shared" si="0"/>
        <v>0</v>
      </c>
      <c r="F44" s="126" t="str">
        <f t="shared" si="1"/>
        <v>х</v>
      </c>
      <c r="G44" s="127"/>
      <c r="H44" s="117"/>
      <c r="I44" s="117"/>
      <c r="J44" s="117"/>
      <c r="K44" s="126">
        <f t="shared" si="2"/>
        <v>0</v>
      </c>
      <c r="L44" s="126" t="str">
        <f t="shared" si="3"/>
        <v>х</v>
      </c>
      <c r="M44" s="117"/>
    </row>
    <row r="45" spans="1:13" ht="15" customHeight="1">
      <c r="A45" s="109" t="str">
        <f>IF(ISBLANK(B45),"",COUNTA($B$12:B45))</f>
        <v/>
      </c>
      <c r="B45" s="129"/>
      <c r="C45" s="117"/>
      <c r="D45" s="117"/>
      <c r="E45" s="126">
        <f t="shared" si="0"/>
        <v>0</v>
      </c>
      <c r="F45" s="126" t="str">
        <f t="shared" si="1"/>
        <v>х</v>
      </c>
      <c r="G45" s="127"/>
      <c r="H45" s="117"/>
      <c r="I45" s="117"/>
      <c r="J45" s="117"/>
      <c r="K45" s="126">
        <f t="shared" si="2"/>
        <v>0</v>
      </c>
      <c r="L45" s="126" t="str">
        <f t="shared" si="3"/>
        <v>х</v>
      </c>
      <c r="M45" s="117"/>
    </row>
    <row r="46" spans="1:13" ht="15" customHeight="1">
      <c r="A46" s="109" t="str">
        <f>IF(ISBLANK(B46),"",COUNTA($B$12:B46))</f>
        <v/>
      </c>
      <c r="B46" s="128"/>
      <c r="C46" s="117"/>
      <c r="D46" s="117"/>
      <c r="E46" s="126">
        <f t="shared" si="0"/>
        <v>0</v>
      </c>
      <c r="F46" s="126" t="str">
        <f t="shared" si="1"/>
        <v>х</v>
      </c>
      <c r="G46" s="127"/>
      <c r="H46" s="117"/>
      <c r="I46" s="117"/>
      <c r="J46" s="117"/>
      <c r="K46" s="126">
        <f t="shared" si="2"/>
        <v>0</v>
      </c>
      <c r="L46" s="126" t="str">
        <f t="shared" si="3"/>
        <v>х</v>
      </c>
      <c r="M46" s="117"/>
    </row>
    <row r="47" spans="1:13" ht="15" customHeight="1">
      <c r="A47" s="109" t="str">
        <f>IF(ISBLANK(B47),"",COUNTA($B$12:B47))</f>
        <v/>
      </c>
      <c r="B47" s="129"/>
      <c r="C47" s="117"/>
      <c r="D47" s="117"/>
      <c r="E47" s="126">
        <f t="shared" si="0"/>
        <v>0</v>
      </c>
      <c r="F47" s="126" t="str">
        <f t="shared" si="1"/>
        <v>х</v>
      </c>
      <c r="G47" s="127"/>
      <c r="H47" s="117"/>
      <c r="I47" s="117"/>
      <c r="J47" s="117"/>
      <c r="K47" s="126">
        <f t="shared" si="2"/>
        <v>0</v>
      </c>
      <c r="L47" s="126" t="str">
        <f t="shared" si="3"/>
        <v>х</v>
      </c>
      <c r="M47" s="117"/>
    </row>
    <row r="48" spans="1:13" ht="15" customHeight="1">
      <c r="A48" s="109" t="str">
        <f>IF(ISBLANK(B48),"",COUNTA($B$12:B48))</f>
        <v/>
      </c>
      <c r="B48" s="128"/>
      <c r="C48" s="117"/>
      <c r="D48" s="117"/>
      <c r="E48" s="126">
        <f t="shared" si="0"/>
        <v>0</v>
      </c>
      <c r="F48" s="126" t="str">
        <f t="shared" si="1"/>
        <v>х</v>
      </c>
      <c r="G48" s="127"/>
      <c r="H48" s="117"/>
      <c r="I48" s="117"/>
      <c r="J48" s="117"/>
      <c r="K48" s="126">
        <f t="shared" si="2"/>
        <v>0</v>
      </c>
      <c r="L48" s="126" t="str">
        <f t="shared" si="3"/>
        <v>х</v>
      </c>
      <c r="M48" s="117"/>
    </row>
    <row r="49" spans="1:13" ht="15" customHeight="1">
      <c r="A49" s="109" t="str">
        <f>IF(ISBLANK(B49),"",COUNTA($B$12:B49))</f>
        <v/>
      </c>
      <c r="B49" s="129"/>
      <c r="C49" s="117"/>
      <c r="D49" s="117"/>
      <c r="E49" s="126">
        <f t="shared" si="0"/>
        <v>0</v>
      </c>
      <c r="F49" s="126" t="str">
        <f t="shared" si="1"/>
        <v>х</v>
      </c>
      <c r="G49" s="127"/>
      <c r="H49" s="117"/>
      <c r="I49" s="117"/>
      <c r="J49" s="117"/>
      <c r="K49" s="126">
        <f t="shared" si="2"/>
        <v>0</v>
      </c>
      <c r="L49" s="126" t="str">
        <f t="shared" si="3"/>
        <v>х</v>
      </c>
      <c r="M49" s="117"/>
    </row>
    <row r="50" spans="1:13" ht="15" customHeight="1">
      <c r="A50" s="109" t="str">
        <f>IF(ISBLANK(B50),"",COUNTA($B$12:B50))</f>
        <v/>
      </c>
      <c r="B50" s="128"/>
      <c r="C50" s="117"/>
      <c r="D50" s="117"/>
      <c r="E50" s="126">
        <f t="shared" si="0"/>
        <v>0</v>
      </c>
      <c r="F50" s="126" t="str">
        <f t="shared" si="1"/>
        <v>х</v>
      </c>
      <c r="G50" s="127"/>
      <c r="H50" s="117"/>
      <c r="I50" s="117"/>
      <c r="J50" s="117"/>
      <c r="K50" s="126">
        <f t="shared" si="2"/>
        <v>0</v>
      </c>
      <c r="L50" s="126" t="str">
        <f t="shared" si="3"/>
        <v>х</v>
      </c>
      <c r="M50" s="117"/>
    </row>
    <row r="51" spans="1:13" ht="15" customHeight="1">
      <c r="A51" s="109" t="str">
        <f>IF(ISBLANK(B51),"",COUNTA($B$12:B51))</f>
        <v/>
      </c>
      <c r="B51" s="129"/>
      <c r="C51" s="117"/>
      <c r="D51" s="117"/>
      <c r="E51" s="126">
        <f t="shared" si="0"/>
        <v>0</v>
      </c>
      <c r="F51" s="126" t="str">
        <f t="shared" si="1"/>
        <v>х</v>
      </c>
      <c r="G51" s="127"/>
      <c r="H51" s="117"/>
      <c r="I51" s="117"/>
      <c r="J51" s="117"/>
      <c r="K51" s="126">
        <f t="shared" si="2"/>
        <v>0</v>
      </c>
      <c r="L51" s="126" t="str">
        <f t="shared" si="3"/>
        <v>х</v>
      </c>
      <c r="M51" s="117"/>
    </row>
    <row r="52" spans="1:13" ht="15" customHeight="1">
      <c r="A52" s="109" t="str">
        <f>IF(ISBLANK(B52),"",COUNTA($B$12:B52))</f>
        <v/>
      </c>
      <c r="B52" s="128"/>
      <c r="C52" s="117"/>
      <c r="D52" s="117"/>
      <c r="E52" s="126">
        <f t="shared" si="0"/>
        <v>0</v>
      </c>
      <c r="F52" s="126" t="str">
        <f t="shared" si="1"/>
        <v>х</v>
      </c>
      <c r="G52" s="127"/>
      <c r="H52" s="117"/>
      <c r="I52" s="117"/>
      <c r="J52" s="117"/>
      <c r="K52" s="126">
        <f t="shared" si="2"/>
        <v>0</v>
      </c>
      <c r="L52" s="126" t="str">
        <f t="shared" si="3"/>
        <v>х</v>
      </c>
      <c r="M52" s="117"/>
    </row>
    <row r="53" spans="1:13" ht="15" customHeight="1">
      <c r="A53" s="109" t="str">
        <f>IF(ISBLANK(B53),"",COUNTA($B$12:B53))</f>
        <v/>
      </c>
      <c r="B53" s="129"/>
      <c r="C53" s="117"/>
      <c r="D53" s="117"/>
      <c r="E53" s="126">
        <f t="shared" si="0"/>
        <v>0</v>
      </c>
      <c r="F53" s="126" t="str">
        <f t="shared" si="1"/>
        <v>х</v>
      </c>
      <c r="G53" s="127"/>
      <c r="H53" s="117"/>
      <c r="I53" s="117"/>
      <c r="J53" s="117"/>
      <c r="K53" s="126">
        <f t="shared" si="2"/>
        <v>0</v>
      </c>
      <c r="L53" s="126" t="str">
        <f t="shared" si="3"/>
        <v>х</v>
      </c>
      <c r="M53" s="117"/>
    </row>
    <row r="54" spans="1:13" ht="15" customHeight="1">
      <c r="A54" s="109" t="str">
        <f>IF(ISBLANK(B54),"",COUNTA($B$12:B54))</f>
        <v/>
      </c>
      <c r="B54" s="128"/>
      <c r="C54" s="117"/>
      <c r="D54" s="117"/>
      <c r="E54" s="126">
        <f t="shared" si="0"/>
        <v>0</v>
      </c>
      <c r="F54" s="126" t="str">
        <f t="shared" si="1"/>
        <v>х</v>
      </c>
      <c r="G54" s="127"/>
      <c r="H54" s="117"/>
      <c r="I54" s="117"/>
      <c r="J54" s="117"/>
      <c r="K54" s="126">
        <f t="shared" si="2"/>
        <v>0</v>
      </c>
      <c r="L54" s="126" t="str">
        <f t="shared" si="3"/>
        <v>х</v>
      </c>
      <c r="M54" s="117"/>
    </row>
    <row r="55" spans="1:13" ht="15" customHeight="1">
      <c r="A55" s="109" t="str">
        <f>IF(ISBLANK(B55),"",COUNTA($B$12:B55))</f>
        <v/>
      </c>
      <c r="B55" s="129"/>
      <c r="C55" s="117"/>
      <c r="D55" s="117"/>
      <c r="E55" s="126">
        <f t="shared" si="0"/>
        <v>0</v>
      </c>
      <c r="F55" s="126" t="str">
        <f t="shared" si="1"/>
        <v>х</v>
      </c>
      <c r="G55" s="127"/>
      <c r="H55" s="117"/>
      <c r="I55" s="117"/>
      <c r="J55" s="117"/>
      <c r="K55" s="126">
        <f t="shared" si="2"/>
        <v>0</v>
      </c>
      <c r="L55" s="126" t="str">
        <f t="shared" si="3"/>
        <v>х</v>
      </c>
      <c r="M55" s="117"/>
    </row>
    <row r="56" spans="1:13" ht="15" customHeight="1">
      <c r="A56" s="109" t="str">
        <f>IF(ISBLANK(B56),"",COUNTA($B$12:B56))</f>
        <v/>
      </c>
      <c r="B56" s="128"/>
      <c r="C56" s="117"/>
      <c r="D56" s="117"/>
      <c r="E56" s="126">
        <f t="shared" si="0"/>
        <v>0</v>
      </c>
      <c r="F56" s="126" t="str">
        <f t="shared" si="1"/>
        <v>х</v>
      </c>
      <c r="G56" s="127"/>
      <c r="H56" s="117"/>
      <c r="I56" s="117"/>
      <c r="J56" s="117"/>
      <c r="K56" s="126">
        <f t="shared" si="2"/>
        <v>0</v>
      </c>
      <c r="L56" s="126" t="str">
        <f t="shared" si="3"/>
        <v>х</v>
      </c>
      <c r="M56" s="117"/>
    </row>
    <row r="57" spans="1:13" ht="15" customHeight="1">
      <c r="A57" s="109" t="str">
        <f>IF(ISBLANK(B57),"",COUNTA($B$12:B57))</f>
        <v/>
      </c>
      <c r="B57" s="129"/>
      <c r="C57" s="117"/>
      <c r="D57" s="117"/>
      <c r="E57" s="126">
        <f t="shared" si="0"/>
        <v>0</v>
      </c>
      <c r="F57" s="126" t="str">
        <f t="shared" si="1"/>
        <v>х</v>
      </c>
      <c r="G57" s="127"/>
      <c r="H57" s="117"/>
      <c r="I57" s="117"/>
      <c r="J57" s="117"/>
      <c r="K57" s="126">
        <f t="shared" si="2"/>
        <v>0</v>
      </c>
      <c r="L57" s="126" t="str">
        <f t="shared" si="3"/>
        <v>х</v>
      </c>
      <c r="M57" s="117"/>
    </row>
    <row r="58" spans="1:13" ht="15" customHeight="1">
      <c r="A58" s="109" t="str">
        <f>IF(ISBLANK(B58),"",COUNTA($B$12:B58))</f>
        <v/>
      </c>
      <c r="B58" s="128"/>
      <c r="C58" s="117"/>
      <c r="D58" s="117"/>
      <c r="E58" s="126">
        <f t="shared" si="0"/>
        <v>0</v>
      </c>
      <c r="F58" s="126" t="str">
        <f t="shared" si="1"/>
        <v>х</v>
      </c>
      <c r="G58" s="127"/>
      <c r="H58" s="117"/>
      <c r="I58" s="117"/>
      <c r="J58" s="117"/>
      <c r="K58" s="126">
        <f t="shared" si="2"/>
        <v>0</v>
      </c>
      <c r="L58" s="126" t="str">
        <f t="shared" si="3"/>
        <v>х</v>
      </c>
      <c r="M58" s="117"/>
    </row>
    <row r="59" spans="1:13" ht="15" customHeight="1">
      <c r="A59" s="109" t="str">
        <f>IF(ISBLANK(B59),"",COUNTA($B$12:B59))</f>
        <v/>
      </c>
      <c r="B59" s="129"/>
      <c r="C59" s="117"/>
      <c r="D59" s="117"/>
      <c r="E59" s="126">
        <f t="shared" si="0"/>
        <v>0</v>
      </c>
      <c r="F59" s="126" t="str">
        <f t="shared" si="1"/>
        <v>х</v>
      </c>
      <c r="G59" s="127"/>
      <c r="H59" s="117"/>
      <c r="I59" s="117"/>
      <c r="J59" s="117"/>
      <c r="K59" s="126">
        <f t="shared" si="2"/>
        <v>0</v>
      </c>
      <c r="L59" s="126" t="str">
        <f t="shared" si="3"/>
        <v>х</v>
      </c>
      <c r="M59" s="117"/>
    </row>
    <row r="60" spans="1:13" ht="15" customHeight="1">
      <c r="A60" s="109" t="str">
        <f>IF(ISBLANK(B60),"",COUNTA($B$12:B60))</f>
        <v/>
      </c>
      <c r="B60" s="128"/>
      <c r="C60" s="117"/>
      <c r="D60" s="117"/>
      <c r="E60" s="126">
        <f t="shared" si="0"/>
        <v>0</v>
      </c>
      <c r="F60" s="126" t="str">
        <f t="shared" si="1"/>
        <v>х</v>
      </c>
      <c r="G60" s="127"/>
      <c r="H60" s="117"/>
      <c r="I60" s="117"/>
      <c r="J60" s="117"/>
      <c r="K60" s="126">
        <f t="shared" si="2"/>
        <v>0</v>
      </c>
      <c r="L60" s="126" t="str">
        <f t="shared" si="3"/>
        <v>х</v>
      </c>
      <c r="M60" s="117"/>
    </row>
    <row r="61" spans="1:13" ht="15" customHeight="1">
      <c r="A61" s="109" t="str">
        <f>IF(ISBLANK(B61),"",COUNTA($B$12:B61))</f>
        <v/>
      </c>
      <c r="B61" s="129"/>
      <c r="C61" s="117"/>
      <c r="D61" s="117"/>
      <c r="E61" s="126">
        <f t="shared" si="0"/>
        <v>0</v>
      </c>
      <c r="F61" s="126" t="str">
        <f t="shared" si="1"/>
        <v>х</v>
      </c>
      <c r="G61" s="127"/>
      <c r="H61" s="117"/>
      <c r="I61" s="117"/>
      <c r="J61" s="117"/>
      <c r="K61" s="126">
        <f t="shared" si="2"/>
        <v>0</v>
      </c>
      <c r="L61" s="126" t="str">
        <f t="shared" si="3"/>
        <v>х</v>
      </c>
      <c r="M61" s="117"/>
    </row>
    <row r="62" spans="1:13" ht="15" hidden="1" customHeight="1">
      <c r="A62" s="67" t="str">
        <f>IF(ISBLANK(B62),"",COUNTA($B$12:B62))</f>
        <v/>
      </c>
      <c r="B62" s="39"/>
      <c r="E62" s="38">
        <f t="shared" ref="E62:E68" si="4">SUM(C62:D62)</f>
        <v>0</v>
      </c>
      <c r="F62" s="38" t="str">
        <f t="shared" ref="F62:F68" si="5">IF(E62&gt;1,MIN(C62:D62),"х")</f>
        <v>х</v>
      </c>
      <c r="H62" s="130"/>
      <c r="K62" s="38">
        <f t="shared" ref="K62:K68" si="6">SUM(H62:J62)</f>
        <v>0</v>
      </c>
      <c r="L62" s="38" t="str">
        <f t="shared" ref="L62:L68" si="7">IF(K62=0,"х",MAX(H62:J62))</f>
        <v>х</v>
      </c>
    </row>
    <row r="63" spans="1:13" ht="15" hidden="1" customHeight="1">
      <c r="A63" s="67" t="str">
        <f>IF(ISBLANK(B63),"",COUNTA($B$12:B63))</f>
        <v/>
      </c>
      <c r="B63" s="39"/>
      <c r="E63" s="38">
        <f t="shared" si="4"/>
        <v>0</v>
      </c>
      <c r="F63" s="38" t="str">
        <f t="shared" si="5"/>
        <v>х</v>
      </c>
      <c r="H63" s="130"/>
      <c r="K63" s="38">
        <f t="shared" si="6"/>
        <v>0</v>
      </c>
      <c r="L63" s="38" t="str">
        <f t="shared" si="7"/>
        <v>х</v>
      </c>
    </row>
    <row r="64" spans="1:13" ht="15" hidden="1" customHeight="1">
      <c r="A64" s="67" t="str">
        <f>IF(ISBLANK(B64),"",COUNTA($B$12:B64))</f>
        <v/>
      </c>
      <c r="E64" s="38">
        <f t="shared" si="4"/>
        <v>0</v>
      </c>
      <c r="F64" s="38" t="str">
        <f t="shared" si="5"/>
        <v>х</v>
      </c>
      <c r="H64" s="130"/>
      <c r="K64" s="38">
        <f t="shared" si="6"/>
        <v>0</v>
      </c>
      <c r="L64" s="38" t="str">
        <f t="shared" si="7"/>
        <v>х</v>
      </c>
    </row>
    <row r="65" spans="1:12" ht="15" hidden="1" customHeight="1">
      <c r="A65" s="67" t="str">
        <f>IF(ISBLANK(B65),"",COUNTA($B$12:B65))</f>
        <v/>
      </c>
      <c r="E65" s="38">
        <f t="shared" si="4"/>
        <v>0</v>
      </c>
      <c r="F65" s="38" t="str">
        <f t="shared" si="5"/>
        <v>х</v>
      </c>
      <c r="H65" s="130"/>
      <c r="K65" s="38">
        <f t="shared" si="6"/>
        <v>0</v>
      </c>
      <c r="L65" s="38" t="str">
        <f t="shared" si="7"/>
        <v>х</v>
      </c>
    </row>
    <row r="66" spans="1:12" ht="15" hidden="1" customHeight="1">
      <c r="A66" s="67" t="str">
        <f>IF(ISBLANK(B66),"",COUNTA($B$12:B66))</f>
        <v/>
      </c>
      <c r="E66" s="38">
        <f t="shared" si="4"/>
        <v>0</v>
      </c>
      <c r="F66" s="38" t="str">
        <f t="shared" si="5"/>
        <v>х</v>
      </c>
      <c r="H66" s="130"/>
      <c r="K66" s="38">
        <f t="shared" si="6"/>
        <v>0</v>
      </c>
      <c r="L66" s="38" t="str">
        <f t="shared" si="7"/>
        <v>х</v>
      </c>
    </row>
    <row r="67" spans="1:12" ht="15" hidden="1" customHeight="1">
      <c r="A67" s="67" t="str">
        <f>IF(ISBLANK(B67),"",COUNTA($B$12:B67))</f>
        <v/>
      </c>
      <c r="E67" s="38">
        <f t="shared" si="4"/>
        <v>0</v>
      </c>
      <c r="F67" s="38" t="str">
        <f t="shared" si="5"/>
        <v>х</v>
      </c>
      <c r="H67" s="130"/>
      <c r="K67" s="38">
        <f t="shared" si="6"/>
        <v>0</v>
      </c>
      <c r="L67" s="38" t="str">
        <f t="shared" si="7"/>
        <v>х</v>
      </c>
    </row>
    <row r="68" spans="1:12" ht="15" hidden="1" customHeight="1">
      <c r="A68" s="67" t="str">
        <f>IF(ISBLANK(B68),"",COUNTA($B$12:B68))</f>
        <v/>
      </c>
      <c r="E68" s="38">
        <f t="shared" si="4"/>
        <v>0</v>
      </c>
      <c r="F68" s="38" t="str">
        <f t="shared" si="5"/>
        <v>х</v>
      </c>
      <c r="H68" s="130"/>
      <c r="K68" s="38">
        <f t="shared" si="6"/>
        <v>0</v>
      </c>
      <c r="L68" s="38" t="str">
        <f t="shared" si="7"/>
        <v>х</v>
      </c>
    </row>
    <row r="69" spans="1:12" ht="15" hidden="1" customHeight="1">
      <c r="A69" s="67" t="str">
        <f>IF(ISBLANK(B69),"",COUNTA($B$12:B69))</f>
        <v/>
      </c>
      <c r="F69" s="38">
        <f t="shared" ref="F69:F76" si="8">MIN(C69:D69)</f>
        <v>0</v>
      </c>
      <c r="H69" s="130"/>
      <c r="L69" s="38">
        <f t="shared" ref="L69:L76" si="9">MAX(H69:J69)</f>
        <v>0</v>
      </c>
    </row>
    <row r="70" spans="1:12" ht="15" hidden="1" customHeight="1">
      <c r="A70" s="67" t="str">
        <f>IF(ISBLANK(B70),"",COUNTA($B$12:B70))</f>
        <v/>
      </c>
      <c r="F70" s="38">
        <f t="shared" si="8"/>
        <v>0</v>
      </c>
      <c r="L70" s="38">
        <f t="shared" si="9"/>
        <v>0</v>
      </c>
    </row>
    <row r="71" spans="1:12" ht="15" hidden="1" customHeight="1">
      <c r="A71" s="67" t="str">
        <f>IF(ISBLANK(B71),"",COUNTA($B$12:B71))</f>
        <v/>
      </c>
      <c r="F71" s="38">
        <f t="shared" si="8"/>
        <v>0</v>
      </c>
      <c r="L71" s="38">
        <f t="shared" si="9"/>
        <v>0</v>
      </c>
    </row>
    <row r="72" spans="1:12" ht="15" hidden="1" customHeight="1">
      <c r="A72" s="67" t="str">
        <f>IF(ISBLANK(B72),"",COUNTA($B$12:B72))</f>
        <v/>
      </c>
      <c r="F72" s="38">
        <f t="shared" si="8"/>
        <v>0</v>
      </c>
      <c r="L72" s="38">
        <f t="shared" si="9"/>
        <v>0</v>
      </c>
    </row>
    <row r="73" spans="1:12" ht="15" hidden="1" customHeight="1">
      <c r="A73" s="67" t="str">
        <f>IF(ISBLANK(B73),"",COUNTA($B$12:B73))</f>
        <v/>
      </c>
      <c r="F73" s="38">
        <f t="shared" si="8"/>
        <v>0</v>
      </c>
      <c r="L73" s="38">
        <f t="shared" si="9"/>
        <v>0</v>
      </c>
    </row>
    <row r="74" spans="1:12" ht="15" hidden="1" customHeight="1">
      <c r="A74" s="67" t="str">
        <f>IF(ISBLANK(B74),"",COUNTA($B$12:B74))</f>
        <v/>
      </c>
      <c r="F74" s="38">
        <f t="shared" si="8"/>
        <v>0</v>
      </c>
      <c r="L74" s="38">
        <f t="shared" si="9"/>
        <v>0</v>
      </c>
    </row>
    <row r="75" spans="1:12" ht="15" hidden="1" customHeight="1">
      <c r="A75" s="67" t="str">
        <f>IF(ISBLANK(B75),"",COUNTA($B$12:B75))</f>
        <v/>
      </c>
      <c r="F75" s="38">
        <f t="shared" si="8"/>
        <v>0</v>
      </c>
      <c r="L75" s="38">
        <f t="shared" si="9"/>
        <v>0</v>
      </c>
    </row>
    <row r="76" spans="1:12" ht="15" hidden="1" customHeight="1">
      <c r="A76" s="67" t="str">
        <f>IF(ISBLANK(B76),"",COUNTA($B$12:B76))</f>
        <v/>
      </c>
      <c r="F76" s="38">
        <f t="shared" si="8"/>
        <v>0</v>
      </c>
      <c r="L76" s="38">
        <f t="shared" si="9"/>
        <v>0</v>
      </c>
    </row>
    <row r="77" spans="1:12" ht="15" hidden="1" customHeight="1">
      <c r="A77" s="67" t="str">
        <f>IF(ISBLANK(B77),"",COUNTA($B$12:B77))</f>
        <v/>
      </c>
      <c r="F77" s="38">
        <f t="shared" ref="F77:F140" si="10">MIN(C77:D77)</f>
        <v>0</v>
      </c>
      <c r="L77" s="38">
        <f t="shared" ref="L77:L140" si="11">MAX(H77:J77)</f>
        <v>0</v>
      </c>
    </row>
    <row r="78" spans="1:12" ht="15" hidden="1" customHeight="1">
      <c r="A78" s="67" t="str">
        <f>IF(ISBLANK(B78),"",COUNTA($B$12:B78))</f>
        <v/>
      </c>
      <c r="F78" s="38">
        <f t="shared" si="10"/>
        <v>0</v>
      </c>
      <c r="L78" s="38">
        <f t="shared" si="11"/>
        <v>0</v>
      </c>
    </row>
    <row r="79" spans="1:12" ht="15" hidden="1" customHeight="1">
      <c r="A79" s="67" t="str">
        <f>IF(ISBLANK(B79),"",COUNTA($B$12:B79))</f>
        <v/>
      </c>
      <c r="F79" s="38">
        <f t="shared" si="10"/>
        <v>0</v>
      </c>
      <c r="L79" s="38">
        <f t="shared" si="11"/>
        <v>0</v>
      </c>
    </row>
    <row r="80" spans="1:12" ht="15" hidden="1" customHeight="1">
      <c r="A80" s="67" t="str">
        <f>IF(ISBLANK(B80),"",COUNTA($B$12:B80))</f>
        <v/>
      </c>
      <c r="F80" s="38">
        <f t="shared" si="10"/>
        <v>0</v>
      </c>
      <c r="L80" s="38">
        <f t="shared" si="11"/>
        <v>0</v>
      </c>
    </row>
    <row r="81" spans="1:12" ht="15" hidden="1" customHeight="1">
      <c r="A81" s="67" t="str">
        <f>IF(ISBLANK(B81),"",COUNTA($B$12:B81))</f>
        <v/>
      </c>
      <c r="F81" s="38">
        <f t="shared" si="10"/>
        <v>0</v>
      </c>
      <c r="L81" s="38">
        <f t="shared" si="11"/>
        <v>0</v>
      </c>
    </row>
    <row r="82" spans="1:12" ht="15" hidden="1" customHeight="1">
      <c r="A82" s="67" t="str">
        <f>IF(ISBLANK(B82),"",COUNTA($B$12:B82))</f>
        <v/>
      </c>
      <c r="F82" s="38">
        <f t="shared" si="10"/>
        <v>0</v>
      </c>
      <c r="L82" s="38">
        <f t="shared" si="11"/>
        <v>0</v>
      </c>
    </row>
    <row r="83" spans="1:12" ht="15" hidden="1" customHeight="1">
      <c r="A83" s="67" t="str">
        <f>IF(ISBLANK(B83),"",COUNTA($B$12:B83))</f>
        <v/>
      </c>
      <c r="F83" s="38">
        <f t="shared" si="10"/>
        <v>0</v>
      </c>
      <c r="L83" s="38">
        <f t="shared" si="11"/>
        <v>0</v>
      </c>
    </row>
    <row r="84" spans="1:12" ht="15" hidden="1" customHeight="1">
      <c r="A84" s="67" t="str">
        <f>IF(ISBLANK(B84),"",COUNTA($B$12:B84))</f>
        <v/>
      </c>
      <c r="F84" s="38">
        <f t="shared" si="10"/>
        <v>0</v>
      </c>
      <c r="L84" s="38">
        <f t="shared" si="11"/>
        <v>0</v>
      </c>
    </row>
    <row r="85" spans="1:12" ht="15" hidden="1" customHeight="1">
      <c r="A85" s="67" t="str">
        <f>IF(ISBLANK(B85),"",COUNTA($B$12:B85))</f>
        <v/>
      </c>
      <c r="F85" s="38">
        <f t="shared" si="10"/>
        <v>0</v>
      </c>
      <c r="L85" s="38">
        <f t="shared" si="11"/>
        <v>0</v>
      </c>
    </row>
    <row r="86" spans="1:12" ht="15" hidden="1" customHeight="1">
      <c r="A86" s="67" t="str">
        <f>IF(ISBLANK(B86),"",COUNTA($B$12:B86))</f>
        <v/>
      </c>
      <c r="F86" s="38">
        <f t="shared" si="10"/>
        <v>0</v>
      </c>
      <c r="L86" s="38">
        <f t="shared" si="11"/>
        <v>0</v>
      </c>
    </row>
    <row r="87" spans="1:12" ht="15" hidden="1" customHeight="1">
      <c r="A87" s="67" t="str">
        <f>IF(ISBLANK(B87),"",COUNTA($B$12:B87))</f>
        <v/>
      </c>
      <c r="F87" s="38">
        <f t="shared" si="10"/>
        <v>0</v>
      </c>
      <c r="L87" s="38">
        <f t="shared" si="11"/>
        <v>0</v>
      </c>
    </row>
    <row r="88" spans="1:12" ht="15" hidden="1" customHeight="1">
      <c r="A88" s="67" t="str">
        <f>IF(ISBLANK(B88),"",COUNTA($B$12:B88))</f>
        <v/>
      </c>
      <c r="F88" s="38">
        <f t="shared" si="10"/>
        <v>0</v>
      </c>
      <c r="L88" s="38">
        <f t="shared" si="11"/>
        <v>0</v>
      </c>
    </row>
    <row r="89" spans="1:12" ht="15" hidden="1" customHeight="1">
      <c r="A89" s="67" t="str">
        <f>IF(ISBLANK(B89),"",COUNTA($B$12:B89))</f>
        <v/>
      </c>
      <c r="F89" s="38">
        <f t="shared" si="10"/>
        <v>0</v>
      </c>
      <c r="L89" s="38">
        <f t="shared" si="11"/>
        <v>0</v>
      </c>
    </row>
    <row r="90" spans="1:12" ht="15" hidden="1" customHeight="1">
      <c r="A90" s="67" t="str">
        <f>IF(ISBLANK(B90),"",COUNTA($B$12:B90))</f>
        <v/>
      </c>
      <c r="F90" s="38">
        <f t="shared" si="10"/>
        <v>0</v>
      </c>
      <c r="L90" s="38">
        <f t="shared" si="11"/>
        <v>0</v>
      </c>
    </row>
    <row r="91" spans="1:12" ht="15" hidden="1" customHeight="1">
      <c r="A91" s="67" t="str">
        <f>IF(ISBLANK(B91),"",COUNTA($B$12:B91))</f>
        <v/>
      </c>
      <c r="F91" s="38">
        <f t="shared" si="10"/>
        <v>0</v>
      </c>
      <c r="L91" s="38">
        <f t="shared" si="11"/>
        <v>0</v>
      </c>
    </row>
    <row r="92" spans="1:12" ht="15" hidden="1" customHeight="1">
      <c r="A92" s="67" t="str">
        <f>IF(ISBLANK(B92),"",COUNTA($B$12:B92))</f>
        <v/>
      </c>
      <c r="F92" s="38">
        <f t="shared" si="10"/>
        <v>0</v>
      </c>
      <c r="L92" s="38">
        <f t="shared" si="11"/>
        <v>0</v>
      </c>
    </row>
    <row r="93" spans="1:12" ht="15" hidden="1" customHeight="1">
      <c r="A93" s="67" t="str">
        <f>IF(ISBLANK(B93),"",COUNTA($B$12:B93))</f>
        <v/>
      </c>
      <c r="F93" s="38">
        <f t="shared" si="10"/>
        <v>0</v>
      </c>
      <c r="L93" s="38">
        <f t="shared" si="11"/>
        <v>0</v>
      </c>
    </row>
    <row r="94" spans="1:12" ht="15" hidden="1" customHeight="1">
      <c r="A94" s="67" t="str">
        <f>IF(ISBLANK(B94),"",COUNTA($B$12:B94))</f>
        <v/>
      </c>
      <c r="F94" s="38">
        <f t="shared" si="10"/>
        <v>0</v>
      </c>
      <c r="L94" s="38">
        <f t="shared" si="11"/>
        <v>0</v>
      </c>
    </row>
    <row r="95" spans="1:12" ht="15" hidden="1" customHeight="1">
      <c r="A95" s="67" t="str">
        <f>IF(ISBLANK(B95),"",COUNTA($B$12:B95))</f>
        <v/>
      </c>
      <c r="F95" s="38">
        <f t="shared" si="10"/>
        <v>0</v>
      </c>
      <c r="L95" s="38">
        <f t="shared" si="11"/>
        <v>0</v>
      </c>
    </row>
    <row r="96" spans="1:12" ht="15" hidden="1" customHeight="1">
      <c r="A96" s="67" t="str">
        <f>IF(ISBLANK(B96),"",COUNTA($B$12:B96))</f>
        <v/>
      </c>
      <c r="F96" s="38">
        <f t="shared" si="10"/>
        <v>0</v>
      </c>
      <c r="L96" s="38">
        <f t="shared" si="11"/>
        <v>0</v>
      </c>
    </row>
    <row r="97" spans="1:12" ht="15" hidden="1" customHeight="1">
      <c r="A97" s="67" t="str">
        <f>IF(ISBLANK(B97),"",COUNTA($B$12:B97))</f>
        <v/>
      </c>
      <c r="F97" s="38">
        <f t="shared" si="10"/>
        <v>0</v>
      </c>
      <c r="L97" s="38">
        <f t="shared" si="11"/>
        <v>0</v>
      </c>
    </row>
    <row r="98" spans="1:12" ht="15" hidden="1" customHeight="1">
      <c r="A98" s="67" t="str">
        <f>IF(ISBLANK(B98),"",COUNTA($B$12:B98))</f>
        <v/>
      </c>
      <c r="F98" s="38">
        <f t="shared" si="10"/>
        <v>0</v>
      </c>
      <c r="L98" s="38">
        <f t="shared" si="11"/>
        <v>0</v>
      </c>
    </row>
    <row r="99" spans="1:12" ht="15" hidden="1" customHeight="1">
      <c r="A99" s="67" t="str">
        <f>IF(ISBLANK(B99),"",COUNTA($B$12:B99))</f>
        <v/>
      </c>
      <c r="F99" s="38">
        <f t="shared" si="10"/>
        <v>0</v>
      </c>
      <c r="L99" s="38">
        <f t="shared" si="11"/>
        <v>0</v>
      </c>
    </row>
    <row r="100" spans="1:12" ht="15" hidden="1" customHeight="1">
      <c r="A100" s="67" t="str">
        <f>IF(ISBLANK(B100),"",COUNTA($B$12:B100))</f>
        <v/>
      </c>
      <c r="F100" s="38">
        <f t="shared" si="10"/>
        <v>0</v>
      </c>
      <c r="L100" s="38">
        <f t="shared" si="11"/>
        <v>0</v>
      </c>
    </row>
    <row r="101" spans="1:12" ht="15" hidden="1" customHeight="1">
      <c r="A101" s="67" t="str">
        <f>IF(ISBLANK(B101),"",COUNTA($B$12:B101))</f>
        <v/>
      </c>
      <c r="F101" s="38">
        <f t="shared" si="10"/>
        <v>0</v>
      </c>
      <c r="L101" s="38">
        <f t="shared" si="11"/>
        <v>0</v>
      </c>
    </row>
    <row r="102" spans="1:12" ht="15" hidden="1" customHeight="1">
      <c r="A102" s="67" t="str">
        <f>IF(ISBLANK(B102),"",COUNTA($B$12:B102))</f>
        <v/>
      </c>
      <c r="F102" s="38">
        <f t="shared" si="10"/>
        <v>0</v>
      </c>
      <c r="L102" s="38">
        <f t="shared" si="11"/>
        <v>0</v>
      </c>
    </row>
    <row r="103" spans="1:12" ht="15" hidden="1" customHeight="1">
      <c r="A103" s="67" t="str">
        <f>IF(ISBLANK(B103),"",COUNTA($B$12:B103))</f>
        <v/>
      </c>
      <c r="F103" s="38">
        <f t="shared" si="10"/>
        <v>0</v>
      </c>
      <c r="L103" s="38">
        <f t="shared" si="11"/>
        <v>0</v>
      </c>
    </row>
    <row r="104" spans="1:12" ht="15" hidden="1" customHeight="1">
      <c r="A104" s="67" t="str">
        <f>IF(ISBLANK(B104),"",COUNTA($B$12:B104))</f>
        <v/>
      </c>
      <c r="F104" s="38">
        <f t="shared" si="10"/>
        <v>0</v>
      </c>
      <c r="L104" s="38">
        <f t="shared" si="11"/>
        <v>0</v>
      </c>
    </row>
    <row r="105" spans="1:12" ht="15" hidden="1" customHeight="1">
      <c r="A105" s="67" t="str">
        <f>IF(ISBLANK(B105),"",COUNTA($B$12:B105))</f>
        <v/>
      </c>
      <c r="F105" s="38">
        <f t="shared" si="10"/>
        <v>0</v>
      </c>
      <c r="L105" s="38">
        <f t="shared" si="11"/>
        <v>0</v>
      </c>
    </row>
    <row r="106" spans="1:12" ht="15" hidden="1" customHeight="1">
      <c r="A106" s="67" t="str">
        <f>IF(ISBLANK(B106),"",COUNTA($B$12:B106))</f>
        <v/>
      </c>
      <c r="F106" s="38">
        <f t="shared" si="10"/>
        <v>0</v>
      </c>
      <c r="L106" s="38">
        <f t="shared" si="11"/>
        <v>0</v>
      </c>
    </row>
    <row r="107" spans="1:12" ht="15" hidden="1" customHeight="1">
      <c r="A107" s="67" t="str">
        <f>IF(ISBLANK(B107),"",COUNTA($B$12:B107))</f>
        <v/>
      </c>
      <c r="F107" s="38">
        <f t="shared" si="10"/>
        <v>0</v>
      </c>
      <c r="L107" s="38">
        <f t="shared" si="11"/>
        <v>0</v>
      </c>
    </row>
    <row r="108" spans="1:12" ht="15" hidden="1" customHeight="1">
      <c r="A108" s="67" t="str">
        <f>IF(ISBLANK(B108),"",COUNTA($B$12:B108))</f>
        <v/>
      </c>
      <c r="F108" s="38">
        <f t="shared" si="10"/>
        <v>0</v>
      </c>
      <c r="L108" s="38">
        <f t="shared" si="11"/>
        <v>0</v>
      </c>
    </row>
    <row r="109" spans="1:12" ht="15" hidden="1" customHeight="1">
      <c r="A109" s="67" t="str">
        <f>IF(ISBLANK(B109),"",COUNTA($B$12:B109))</f>
        <v/>
      </c>
      <c r="F109" s="38">
        <f t="shared" si="10"/>
        <v>0</v>
      </c>
      <c r="L109" s="38">
        <f t="shared" si="11"/>
        <v>0</v>
      </c>
    </row>
    <row r="110" spans="1:12" ht="15" hidden="1" customHeight="1">
      <c r="A110" s="67" t="str">
        <f>IF(ISBLANK(B110),"",COUNTA($B$12:B110))</f>
        <v/>
      </c>
      <c r="F110" s="38">
        <f t="shared" si="10"/>
        <v>0</v>
      </c>
      <c r="L110" s="38">
        <f t="shared" si="11"/>
        <v>0</v>
      </c>
    </row>
    <row r="111" spans="1:12" ht="15" hidden="1" customHeight="1">
      <c r="A111" s="67" t="str">
        <f>IF(ISBLANK(B111),"",COUNTA($B$12:B111))</f>
        <v/>
      </c>
      <c r="F111" s="38">
        <f t="shared" si="10"/>
        <v>0</v>
      </c>
      <c r="L111" s="38">
        <f t="shared" si="11"/>
        <v>0</v>
      </c>
    </row>
    <row r="112" spans="1:12" ht="15" hidden="1" customHeight="1">
      <c r="A112" s="67" t="str">
        <f>IF(ISBLANK(B112),"",COUNTA($B$12:B112))</f>
        <v/>
      </c>
      <c r="F112" s="38">
        <f t="shared" si="10"/>
        <v>0</v>
      </c>
      <c r="L112" s="38">
        <f t="shared" si="11"/>
        <v>0</v>
      </c>
    </row>
    <row r="113" spans="1:12" ht="15" hidden="1" customHeight="1">
      <c r="A113" s="67" t="str">
        <f>IF(ISBLANK(B113),"",COUNTA($B$12:B113))</f>
        <v/>
      </c>
      <c r="F113" s="38">
        <f t="shared" si="10"/>
        <v>0</v>
      </c>
      <c r="L113" s="38">
        <f t="shared" si="11"/>
        <v>0</v>
      </c>
    </row>
    <row r="114" spans="1:12" ht="15" hidden="1" customHeight="1">
      <c r="A114" s="67" t="str">
        <f>IF(ISBLANK(B114),"",COUNTA($B$12:B114))</f>
        <v/>
      </c>
      <c r="F114" s="38">
        <f t="shared" si="10"/>
        <v>0</v>
      </c>
      <c r="L114" s="38">
        <f t="shared" si="11"/>
        <v>0</v>
      </c>
    </row>
    <row r="115" spans="1:12" ht="15" hidden="1" customHeight="1">
      <c r="A115" s="67" t="str">
        <f>IF(ISBLANK(B115),"",COUNTA($B$12:B115))</f>
        <v/>
      </c>
      <c r="F115" s="38">
        <f t="shared" si="10"/>
        <v>0</v>
      </c>
      <c r="L115" s="38">
        <f t="shared" si="11"/>
        <v>0</v>
      </c>
    </row>
    <row r="116" spans="1:12" ht="15" hidden="1" customHeight="1">
      <c r="A116" s="67" t="str">
        <f>IF(ISBLANK(B116),"",COUNTA($B$12:B116))</f>
        <v/>
      </c>
      <c r="F116" s="38">
        <f t="shared" si="10"/>
        <v>0</v>
      </c>
      <c r="L116" s="38">
        <f t="shared" si="11"/>
        <v>0</v>
      </c>
    </row>
    <row r="117" spans="1:12" ht="15" hidden="1" customHeight="1">
      <c r="A117" s="67" t="str">
        <f>IF(ISBLANK(B117),"",COUNTA($B$12:B117))</f>
        <v/>
      </c>
      <c r="F117" s="38">
        <f t="shared" si="10"/>
        <v>0</v>
      </c>
      <c r="L117" s="38">
        <f t="shared" si="11"/>
        <v>0</v>
      </c>
    </row>
    <row r="118" spans="1:12" ht="15" hidden="1" customHeight="1">
      <c r="A118" s="67" t="str">
        <f>IF(ISBLANK(B118),"",COUNTA($B$12:B118))</f>
        <v/>
      </c>
      <c r="F118" s="38">
        <f t="shared" si="10"/>
        <v>0</v>
      </c>
      <c r="L118" s="38">
        <f t="shared" si="11"/>
        <v>0</v>
      </c>
    </row>
    <row r="119" spans="1:12" ht="15" hidden="1" customHeight="1">
      <c r="A119" s="67" t="str">
        <f>IF(ISBLANK(B119),"",COUNTA($B$12:B119))</f>
        <v/>
      </c>
      <c r="F119" s="38">
        <f t="shared" si="10"/>
        <v>0</v>
      </c>
      <c r="L119" s="38">
        <f t="shared" si="11"/>
        <v>0</v>
      </c>
    </row>
    <row r="120" spans="1:12" ht="15" hidden="1" customHeight="1">
      <c r="A120" s="67" t="str">
        <f>IF(ISBLANK(B120),"",COUNTA($B$12:B120))</f>
        <v/>
      </c>
      <c r="F120" s="38">
        <f t="shared" si="10"/>
        <v>0</v>
      </c>
      <c r="L120" s="38">
        <f t="shared" si="11"/>
        <v>0</v>
      </c>
    </row>
    <row r="121" spans="1:12" ht="15" hidden="1" customHeight="1">
      <c r="A121" s="67" t="str">
        <f>IF(ISBLANK(B121),"",COUNTA($B$12:B121))</f>
        <v/>
      </c>
      <c r="F121" s="38">
        <f t="shared" si="10"/>
        <v>0</v>
      </c>
      <c r="L121" s="38">
        <f t="shared" si="11"/>
        <v>0</v>
      </c>
    </row>
    <row r="122" spans="1:12" ht="15" hidden="1" customHeight="1">
      <c r="A122" s="67" t="str">
        <f>IF(ISBLANK(B122),"",COUNTA($B$12:B122))</f>
        <v/>
      </c>
      <c r="F122" s="38">
        <f t="shared" si="10"/>
        <v>0</v>
      </c>
      <c r="L122" s="38">
        <f t="shared" si="11"/>
        <v>0</v>
      </c>
    </row>
    <row r="123" spans="1:12" ht="15" hidden="1" customHeight="1">
      <c r="A123" s="67" t="str">
        <f>IF(ISBLANK(B123),"",COUNTA($B$12:B123))</f>
        <v/>
      </c>
      <c r="F123" s="38">
        <f t="shared" si="10"/>
        <v>0</v>
      </c>
      <c r="L123" s="38">
        <f t="shared" si="11"/>
        <v>0</v>
      </c>
    </row>
    <row r="124" spans="1:12" ht="15" hidden="1" customHeight="1">
      <c r="A124" s="67" t="str">
        <f>IF(ISBLANK(B124),"",COUNTA($B$12:B124))</f>
        <v/>
      </c>
      <c r="F124" s="38">
        <f t="shared" si="10"/>
        <v>0</v>
      </c>
      <c r="L124" s="38">
        <f t="shared" si="11"/>
        <v>0</v>
      </c>
    </row>
    <row r="125" spans="1:12" ht="15" hidden="1" customHeight="1">
      <c r="A125" s="67" t="str">
        <f>IF(ISBLANK(B125),"",COUNTA($B$12:B125))</f>
        <v/>
      </c>
      <c r="F125" s="38">
        <f t="shared" si="10"/>
        <v>0</v>
      </c>
      <c r="L125" s="38">
        <f t="shared" si="11"/>
        <v>0</v>
      </c>
    </row>
    <row r="126" spans="1:12" ht="15" hidden="1" customHeight="1">
      <c r="A126" s="67" t="str">
        <f>IF(ISBLANK(B126),"",COUNTA($B$12:B126))</f>
        <v/>
      </c>
      <c r="F126" s="38">
        <f t="shared" si="10"/>
        <v>0</v>
      </c>
      <c r="L126" s="38">
        <f t="shared" si="11"/>
        <v>0</v>
      </c>
    </row>
    <row r="127" spans="1:12" ht="15" hidden="1" customHeight="1">
      <c r="A127" s="67" t="str">
        <f>IF(ISBLANK(B127),"",COUNTA($B$12:B127))</f>
        <v/>
      </c>
      <c r="F127" s="38">
        <f t="shared" si="10"/>
        <v>0</v>
      </c>
      <c r="L127" s="38">
        <f t="shared" si="11"/>
        <v>0</v>
      </c>
    </row>
    <row r="128" spans="1:12" ht="15" hidden="1" customHeight="1">
      <c r="A128" s="67" t="str">
        <f>IF(ISBLANK(B128),"",COUNTA($B$12:B128))</f>
        <v/>
      </c>
      <c r="F128" s="38">
        <f t="shared" si="10"/>
        <v>0</v>
      </c>
      <c r="L128" s="38">
        <f t="shared" si="11"/>
        <v>0</v>
      </c>
    </row>
    <row r="129" spans="1:12" ht="15" hidden="1" customHeight="1">
      <c r="A129" s="67" t="str">
        <f>IF(ISBLANK(B129),"",COUNTA($B$12:B129))</f>
        <v/>
      </c>
      <c r="F129" s="38">
        <f t="shared" si="10"/>
        <v>0</v>
      </c>
      <c r="L129" s="38">
        <f t="shared" si="11"/>
        <v>0</v>
      </c>
    </row>
    <row r="130" spans="1:12" ht="15" hidden="1" customHeight="1">
      <c r="A130" s="67" t="str">
        <f>IF(ISBLANK(B130),"",COUNTA($B$12:B130))</f>
        <v/>
      </c>
      <c r="F130" s="38">
        <f t="shared" si="10"/>
        <v>0</v>
      </c>
      <c r="L130" s="38">
        <f t="shared" si="11"/>
        <v>0</v>
      </c>
    </row>
    <row r="131" spans="1:12" ht="15" hidden="1" customHeight="1">
      <c r="A131" s="67" t="str">
        <f>IF(ISBLANK(B131),"",COUNTA($B$12:B131))</f>
        <v/>
      </c>
      <c r="F131" s="38">
        <f t="shared" si="10"/>
        <v>0</v>
      </c>
      <c r="L131" s="38">
        <f t="shared" si="11"/>
        <v>0</v>
      </c>
    </row>
    <row r="132" spans="1:12" ht="15" hidden="1" customHeight="1">
      <c r="A132" s="67" t="str">
        <f>IF(ISBLANK(B132),"",COUNTA($B$12:B132))</f>
        <v/>
      </c>
      <c r="F132" s="38">
        <f t="shared" si="10"/>
        <v>0</v>
      </c>
      <c r="L132" s="38">
        <f t="shared" si="11"/>
        <v>0</v>
      </c>
    </row>
    <row r="133" spans="1:12" ht="15" hidden="1" customHeight="1">
      <c r="A133" s="67" t="str">
        <f>IF(ISBLANK(B133),"",COUNTA($B$12:B133))</f>
        <v/>
      </c>
      <c r="F133" s="38">
        <f t="shared" si="10"/>
        <v>0</v>
      </c>
      <c r="L133" s="38">
        <f t="shared" si="11"/>
        <v>0</v>
      </c>
    </row>
    <row r="134" spans="1:12" ht="15" hidden="1" customHeight="1">
      <c r="A134" s="67" t="str">
        <f>IF(ISBLANK(B134),"",COUNTA($B$12:B134))</f>
        <v/>
      </c>
      <c r="F134" s="38">
        <f t="shared" si="10"/>
        <v>0</v>
      </c>
      <c r="L134" s="38">
        <f t="shared" si="11"/>
        <v>0</v>
      </c>
    </row>
    <row r="135" spans="1:12" ht="15" hidden="1" customHeight="1">
      <c r="A135" s="67" t="str">
        <f>IF(ISBLANK(B135),"",COUNTA($B$12:B135))</f>
        <v/>
      </c>
      <c r="F135" s="38">
        <f t="shared" si="10"/>
        <v>0</v>
      </c>
      <c r="L135" s="38">
        <f t="shared" si="11"/>
        <v>0</v>
      </c>
    </row>
    <row r="136" spans="1:12" ht="15" hidden="1" customHeight="1">
      <c r="A136" s="67" t="str">
        <f>IF(ISBLANK(B136),"",COUNTA($B$12:B136))</f>
        <v/>
      </c>
      <c r="F136" s="38">
        <f t="shared" si="10"/>
        <v>0</v>
      </c>
      <c r="L136" s="38">
        <f t="shared" si="11"/>
        <v>0</v>
      </c>
    </row>
    <row r="137" spans="1:12" ht="15" hidden="1" customHeight="1">
      <c r="A137" s="67" t="str">
        <f>IF(ISBLANK(B137),"",COUNTA($B$12:B137))</f>
        <v/>
      </c>
      <c r="F137" s="38">
        <f t="shared" si="10"/>
        <v>0</v>
      </c>
      <c r="L137" s="38">
        <f t="shared" si="11"/>
        <v>0</v>
      </c>
    </row>
    <row r="138" spans="1:12" ht="15" hidden="1" customHeight="1">
      <c r="A138" s="67" t="str">
        <f>IF(ISBLANK(B138),"",COUNTA($B$12:B138))</f>
        <v/>
      </c>
      <c r="F138" s="38">
        <f t="shared" si="10"/>
        <v>0</v>
      </c>
      <c r="L138" s="38">
        <f t="shared" si="11"/>
        <v>0</v>
      </c>
    </row>
    <row r="139" spans="1:12" ht="15" hidden="1" customHeight="1">
      <c r="A139" s="67" t="str">
        <f>IF(ISBLANK(B139),"",COUNTA($B$12:B139))</f>
        <v/>
      </c>
      <c r="F139" s="38">
        <f t="shared" si="10"/>
        <v>0</v>
      </c>
      <c r="L139" s="38">
        <f t="shared" si="11"/>
        <v>0</v>
      </c>
    </row>
    <row r="140" spans="1:12" ht="15" hidden="1" customHeight="1">
      <c r="A140" s="67" t="str">
        <f>IF(ISBLANK(B140),"",COUNTA($B$12:B140))</f>
        <v/>
      </c>
      <c r="F140" s="38">
        <f t="shared" si="10"/>
        <v>0</v>
      </c>
      <c r="L140" s="38">
        <f t="shared" si="11"/>
        <v>0</v>
      </c>
    </row>
    <row r="141" spans="1:12" ht="15" hidden="1" customHeight="1">
      <c r="A141" s="67" t="str">
        <f>IF(ISBLANK(B141),"",COUNTA($B$12:B141))</f>
        <v/>
      </c>
      <c r="F141" s="38">
        <f t="shared" ref="F141:F204" si="12">MIN(C141:D141)</f>
        <v>0</v>
      </c>
      <c r="L141" s="38">
        <f t="shared" ref="L141:L204" si="13">MAX(H141:J141)</f>
        <v>0</v>
      </c>
    </row>
    <row r="142" spans="1:12" ht="15" hidden="1" customHeight="1">
      <c r="A142" s="67" t="str">
        <f>IF(ISBLANK(B142),"",COUNTA($B$12:B142))</f>
        <v/>
      </c>
      <c r="F142" s="38">
        <f t="shared" si="12"/>
        <v>0</v>
      </c>
      <c r="L142" s="38">
        <f t="shared" si="13"/>
        <v>0</v>
      </c>
    </row>
    <row r="143" spans="1:12" ht="15" hidden="1" customHeight="1">
      <c r="A143" s="67" t="str">
        <f>IF(ISBLANK(B143),"",COUNTA($B$12:B143))</f>
        <v/>
      </c>
      <c r="F143" s="38">
        <f t="shared" si="12"/>
        <v>0</v>
      </c>
      <c r="L143" s="38">
        <f t="shared" si="13"/>
        <v>0</v>
      </c>
    </row>
    <row r="144" spans="1:12" ht="15" hidden="1" customHeight="1">
      <c r="A144" s="67" t="str">
        <f>IF(ISBLANK(B144),"",COUNTA($B$12:B144))</f>
        <v/>
      </c>
      <c r="F144" s="38">
        <f t="shared" si="12"/>
        <v>0</v>
      </c>
      <c r="L144" s="38">
        <f t="shared" si="13"/>
        <v>0</v>
      </c>
    </row>
    <row r="145" spans="1:12" ht="15" hidden="1" customHeight="1">
      <c r="A145" s="67" t="str">
        <f>IF(ISBLANK(B145),"",COUNTA($B$12:B145))</f>
        <v/>
      </c>
      <c r="F145" s="38">
        <f t="shared" si="12"/>
        <v>0</v>
      </c>
      <c r="L145" s="38">
        <f t="shared" si="13"/>
        <v>0</v>
      </c>
    </row>
    <row r="146" spans="1:12" ht="15" hidden="1" customHeight="1">
      <c r="A146" s="67" t="str">
        <f>IF(ISBLANK(B146),"",COUNTA($B$12:B146))</f>
        <v/>
      </c>
      <c r="F146" s="38">
        <f t="shared" si="12"/>
        <v>0</v>
      </c>
      <c r="L146" s="38">
        <f t="shared" si="13"/>
        <v>0</v>
      </c>
    </row>
    <row r="147" spans="1:12" ht="15" hidden="1" customHeight="1">
      <c r="A147" s="67" t="str">
        <f>IF(ISBLANK(B147),"",COUNTA($B$12:B147))</f>
        <v/>
      </c>
      <c r="F147" s="38">
        <f t="shared" si="12"/>
        <v>0</v>
      </c>
      <c r="L147" s="38">
        <f t="shared" si="13"/>
        <v>0</v>
      </c>
    </row>
    <row r="148" spans="1:12" ht="15" hidden="1" customHeight="1">
      <c r="A148" s="67" t="str">
        <f>IF(ISBLANK(B148),"",COUNTA($B$12:B148))</f>
        <v/>
      </c>
      <c r="F148" s="38">
        <f t="shared" si="12"/>
        <v>0</v>
      </c>
      <c r="L148" s="38">
        <f t="shared" si="13"/>
        <v>0</v>
      </c>
    </row>
    <row r="149" spans="1:12" ht="15" hidden="1" customHeight="1">
      <c r="A149" s="67" t="str">
        <f>IF(ISBLANK(B149),"",COUNTA($B$12:B149))</f>
        <v/>
      </c>
      <c r="F149" s="38">
        <f t="shared" si="12"/>
        <v>0</v>
      </c>
      <c r="L149" s="38">
        <f t="shared" si="13"/>
        <v>0</v>
      </c>
    </row>
    <row r="150" spans="1:12" ht="15" hidden="1" customHeight="1">
      <c r="A150" s="67" t="str">
        <f>IF(ISBLANK(B150),"",COUNTA($B$12:B150))</f>
        <v/>
      </c>
      <c r="F150" s="38">
        <f t="shared" si="12"/>
        <v>0</v>
      </c>
      <c r="L150" s="38">
        <f t="shared" si="13"/>
        <v>0</v>
      </c>
    </row>
    <row r="151" spans="1:12" ht="15" hidden="1" customHeight="1">
      <c r="A151" s="67" t="str">
        <f>IF(ISBLANK(B151),"",COUNTA($B$12:B151))</f>
        <v/>
      </c>
      <c r="F151" s="38">
        <f t="shared" si="12"/>
        <v>0</v>
      </c>
      <c r="L151" s="38">
        <f t="shared" si="13"/>
        <v>0</v>
      </c>
    </row>
    <row r="152" spans="1:12" ht="15" hidden="1" customHeight="1">
      <c r="A152" s="67" t="str">
        <f>IF(ISBLANK(B152),"",COUNTA($B$12:B152))</f>
        <v/>
      </c>
      <c r="F152" s="38">
        <f t="shared" si="12"/>
        <v>0</v>
      </c>
      <c r="L152" s="38">
        <f t="shared" si="13"/>
        <v>0</v>
      </c>
    </row>
    <row r="153" spans="1:12" ht="15" hidden="1" customHeight="1">
      <c r="A153" s="67" t="str">
        <f>IF(ISBLANK(B153),"",COUNTA($B$12:B153))</f>
        <v/>
      </c>
      <c r="F153" s="38">
        <f t="shared" si="12"/>
        <v>0</v>
      </c>
      <c r="L153" s="38">
        <f t="shared" si="13"/>
        <v>0</v>
      </c>
    </row>
    <row r="154" spans="1:12" ht="15" hidden="1" customHeight="1">
      <c r="A154" s="67" t="str">
        <f>IF(ISBLANK(B154),"",COUNTA($B$12:B154))</f>
        <v/>
      </c>
      <c r="F154" s="38">
        <f t="shared" si="12"/>
        <v>0</v>
      </c>
      <c r="L154" s="38">
        <f t="shared" si="13"/>
        <v>0</v>
      </c>
    </row>
    <row r="155" spans="1:12" ht="15" hidden="1" customHeight="1">
      <c r="A155" s="67" t="str">
        <f>IF(ISBLANK(B155),"",COUNTA($B$12:B155))</f>
        <v/>
      </c>
      <c r="F155" s="38">
        <f t="shared" si="12"/>
        <v>0</v>
      </c>
      <c r="L155" s="38">
        <f t="shared" si="13"/>
        <v>0</v>
      </c>
    </row>
    <row r="156" spans="1:12" ht="15" hidden="1" customHeight="1">
      <c r="A156" s="67" t="str">
        <f>IF(ISBLANK(B156),"",COUNTA($B$12:B156))</f>
        <v/>
      </c>
      <c r="F156" s="38">
        <f t="shared" si="12"/>
        <v>0</v>
      </c>
      <c r="L156" s="38">
        <f t="shared" si="13"/>
        <v>0</v>
      </c>
    </row>
    <row r="157" spans="1:12" ht="15" hidden="1" customHeight="1">
      <c r="A157" s="67" t="str">
        <f>IF(ISBLANK(B157),"",COUNTA($B$12:B157))</f>
        <v/>
      </c>
      <c r="F157" s="38">
        <f t="shared" si="12"/>
        <v>0</v>
      </c>
      <c r="L157" s="38">
        <f t="shared" si="13"/>
        <v>0</v>
      </c>
    </row>
    <row r="158" spans="1:12" ht="15" hidden="1" customHeight="1">
      <c r="A158" s="67" t="str">
        <f>IF(ISBLANK(B158),"",COUNTA($B$12:B158))</f>
        <v/>
      </c>
      <c r="F158" s="38">
        <f t="shared" si="12"/>
        <v>0</v>
      </c>
      <c r="L158" s="38">
        <f t="shared" si="13"/>
        <v>0</v>
      </c>
    </row>
    <row r="159" spans="1:12" ht="15" hidden="1" customHeight="1">
      <c r="A159" s="67" t="str">
        <f>IF(ISBLANK(B159),"",COUNTA($B$12:B159))</f>
        <v/>
      </c>
      <c r="F159" s="38">
        <f t="shared" si="12"/>
        <v>0</v>
      </c>
      <c r="L159" s="38">
        <f t="shared" si="13"/>
        <v>0</v>
      </c>
    </row>
    <row r="160" spans="1:12" ht="15" hidden="1" customHeight="1">
      <c r="A160" s="67" t="str">
        <f>IF(ISBLANK(B160),"",COUNTA($B$12:B160))</f>
        <v/>
      </c>
      <c r="F160" s="38">
        <f t="shared" si="12"/>
        <v>0</v>
      </c>
      <c r="L160" s="38">
        <f t="shared" si="13"/>
        <v>0</v>
      </c>
    </row>
    <row r="161" spans="1:12" ht="15" hidden="1" customHeight="1">
      <c r="A161" s="67" t="str">
        <f>IF(ISBLANK(B161),"",COUNTA($B$12:B161))</f>
        <v/>
      </c>
      <c r="F161" s="38">
        <f t="shared" si="12"/>
        <v>0</v>
      </c>
      <c r="L161" s="38">
        <f t="shared" si="13"/>
        <v>0</v>
      </c>
    </row>
    <row r="162" spans="1:12" ht="15" hidden="1" customHeight="1">
      <c r="A162" s="67" t="str">
        <f>IF(ISBLANK(B162),"",COUNTA($B$12:B162))</f>
        <v/>
      </c>
      <c r="F162" s="38">
        <f t="shared" si="12"/>
        <v>0</v>
      </c>
      <c r="L162" s="38">
        <f t="shared" si="13"/>
        <v>0</v>
      </c>
    </row>
    <row r="163" spans="1:12" ht="15" hidden="1" customHeight="1">
      <c r="A163" s="67" t="str">
        <f>IF(ISBLANK(B163),"",COUNTA($B$12:B163))</f>
        <v/>
      </c>
      <c r="F163" s="38">
        <f t="shared" si="12"/>
        <v>0</v>
      </c>
      <c r="L163" s="38">
        <f t="shared" si="13"/>
        <v>0</v>
      </c>
    </row>
    <row r="164" spans="1:12" ht="15" hidden="1" customHeight="1">
      <c r="A164" s="67" t="str">
        <f>IF(ISBLANK(B164),"",COUNTA($B$12:B164))</f>
        <v/>
      </c>
      <c r="F164" s="38">
        <f t="shared" si="12"/>
        <v>0</v>
      </c>
      <c r="L164" s="38">
        <f t="shared" si="13"/>
        <v>0</v>
      </c>
    </row>
    <row r="165" spans="1:12" ht="15" hidden="1" customHeight="1">
      <c r="A165" s="67" t="str">
        <f>IF(ISBLANK(B165),"",COUNTA($B$12:B165))</f>
        <v/>
      </c>
      <c r="F165" s="38">
        <f t="shared" si="12"/>
        <v>0</v>
      </c>
      <c r="L165" s="38">
        <f t="shared" si="13"/>
        <v>0</v>
      </c>
    </row>
    <row r="166" spans="1:12" ht="15" hidden="1" customHeight="1">
      <c r="A166" s="67" t="str">
        <f>IF(ISBLANK(B166),"",COUNTA($B$12:B166))</f>
        <v/>
      </c>
      <c r="F166" s="38">
        <f t="shared" si="12"/>
        <v>0</v>
      </c>
      <c r="L166" s="38">
        <f t="shared" si="13"/>
        <v>0</v>
      </c>
    </row>
    <row r="167" spans="1:12" ht="15" hidden="1" customHeight="1">
      <c r="A167" s="67" t="str">
        <f>IF(ISBLANK(B167),"",COUNTA($B$12:B167))</f>
        <v/>
      </c>
      <c r="F167" s="38">
        <f t="shared" si="12"/>
        <v>0</v>
      </c>
      <c r="L167" s="38">
        <f t="shared" si="13"/>
        <v>0</v>
      </c>
    </row>
    <row r="168" spans="1:12" ht="15" hidden="1" customHeight="1">
      <c r="A168" s="67" t="str">
        <f>IF(ISBLANK(B168),"",COUNTA($B$12:B168))</f>
        <v/>
      </c>
      <c r="F168" s="38">
        <f t="shared" si="12"/>
        <v>0</v>
      </c>
      <c r="L168" s="38">
        <f t="shared" si="13"/>
        <v>0</v>
      </c>
    </row>
    <row r="169" spans="1:12" ht="15" hidden="1" customHeight="1">
      <c r="A169" s="67" t="str">
        <f>IF(ISBLANK(B169),"",COUNTA($B$12:B169))</f>
        <v/>
      </c>
      <c r="F169" s="38">
        <f t="shared" si="12"/>
        <v>0</v>
      </c>
      <c r="L169" s="38">
        <f t="shared" si="13"/>
        <v>0</v>
      </c>
    </row>
    <row r="170" spans="1:12" ht="15" hidden="1" customHeight="1">
      <c r="A170" s="67" t="str">
        <f>IF(ISBLANK(B170),"",COUNTA($B$12:B170))</f>
        <v/>
      </c>
      <c r="F170" s="38">
        <f t="shared" si="12"/>
        <v>0</v>
      </c>
      <c r="L170" s="38">
        <f t="shared" si="13"/>
        <v>0</v>
      </c>
    </row>
    <row r="171" spans="1:12" ht="15" hidden="1" customHeight="1">
      <c r="A171" s="67" t="str">
        <f>IF(ISBLANK(B171),"",COUNTA($B$12:B171))</f>
        <v/>
      </c>
      <c r="F171" s="38">
        <f t="shared" si="12"/>
        <v>0</v>
      </c>
      <c r="L171" s="38">
        <f t="shared" si="13"/>
        <v>0</v>
      </c>
    </row>
    <row r="172" spans="1:12" ht="15" hidden="1" customHeight="1">
      <c r="A172" s="67" t="str">
        <f>IF(ISBLANK(B172),"",COUNTA($B$12:B172))</f>
        <v/>
      </c>
      <c r="F172" s="38">
        <f t="shared" si="12"/>
        <v>0</v>
      </c>
      <c r="L172" s="38">
        <f t="shared" si="13"/>
        <v>0</v>
      </c>
    </row>
    <row r="173" spans="1:12" ht="15" hidden="1" customHeight="1">
      <c r="A173" s="67" t="str">
        <f>IF(ISBLANK(B173),"",COUNTA($B$12:B173))</f>
        <v/>
      </c>
      <c r="F173" s="38">
        <f t="shared" si="12"/>
        <v>0</v>
      </c>
      <c r="L173" s="38">
        <f t="shared" si="13"/>
        <v>0</v>
      </c>
    </row>
    <row r="174" spans="1:12" ht="15" hidden="1" customHeight="1">
      <c r="A174" s="67" t="str">
        <f>IF(ISBLANK(B174),"",COUNTA($B$12:B174))</f>
        <v/>
      </c>
      <c r="F174" s="38">
        <f t="shared" si="12"/>
        <v>0</v>
      </c>
      <c r="L174" s="38">
        <f t="shared" si="13"/>
        <v>0</v>
      </c>
    </row>
    <row r="175" spans="1:12" ht="15" hidden="1" customHeight="1">
      <c r="A175" s="67" t="str">
        <f>IF(ISBLANK(B175),"",COUNTA($B$12:B175))</f>
        <v/>
      </c>
      <c r="F175" s="38">
        <f t="shared" si="12"/>
        <v>0</v>
      </c>
      <c r="L175" s="38">
        <f t="shared" si="13"/>
        <v>0</v>
      </c>
    </row>
    <row r="176" spans="1:12" ht="15" hidden="1" customHeight="1">
      <c r="A176" s="67" t="str">
        <f>IF(ISBLANK(B176),"",COUNTA($B$12:B176))</f>
        <v/>
      </c>
      <c r="F176" s="38">
        <f t="shared" si="12"/>
        <v>0</v>
      </c>
      <c r="L176" s="38">
        <f t="shared" si="13"/>
        <v>0</v>
      </c>
    </row>
    <row r="177" spans="1:12" ht="15" hidden="1" customHeight="1">
      <c r="A177" s="67" t="str">
        <f>IF(ISBLANK(B177),"",COUNTA($B$12:B177))</f>
        <v/>
      </c>
      <c r="F177" s="38">
        <f t="shared" si="12"/>
        <v>0</v>
      </c>
      <c r="L177" s="38">
        <f t="shared" si="13"/>
        <v>0</v>
      </c>
    </row>
    <row r="178" spans="1:12" ht="15" hidden="1" customHeight="1">
      <c r="A178" s="67" t="str">
        <f>IF(ISBLANK(B178),"",COUNTA($B$12:B178))</f>
        <v/>
      </c>
      <c r="F178" s="38">
        <f t="shared" si="12"/>
        <v>0</v>
      </c>
      <c r="L178" s="38">
        <f t="shared" si="13"/>
        <v>0</v>
      </c>
    </row>
    <row r="179" spans="1:12" ht="15" hidden="1" customHeight="1">
      <c r="A179" s="67" t="str">
        <f>IF(ISBLANK(B179),"",COUNTA($B$12:B179))</f>
        <v/>
      </c>
      <c r="F179" s="38">
        <f t="shared" si="12"/>
        <v>0</v>
      </c>
      <c r="L179" s="38">
        <f t="shared" si="13"/>
        <v>0</v>
      </c>
    </row>
    <row r="180" spans="1:12" ht="15" hidden="1" customHeight="1">
      <c r="A180" s="67" t="str">
        <f>IF(ISBLANK(B180),"",COUNTA($B$12:B180))</f>
        <v/>
      </c>
      <c r="F180" s="38">
        <f t="shared" si="12"/>
        <v>0</v>
      </c>
      <c r="L180" s="38">
        <f t="shared" si="13"/>
        <v>0</v>
      </c>
    </row>
    <row r="181" spans="1:12" ht="15" hidden="1" customHeight="1">
      <c r="A181" s="67" t="str">
        <f>IF(ISBLANK(B181),"",COUNTA($B$12:B181))</f>
        <v/>
      </c>
      <c r="F181" s="38">
        <f t="shared" si="12"/>
        <v>0</v>
      </c>
      <c r="L181" s="38">
        <f t="shared" si="13"/>
        <v>0</v>
      </c>
    </row>
    <row r="182" spans="1:12" ht="15" hidden="1" customHeight="1">
      <c r="A182" s="67" t="str">
        <f>IF(ISBLANK(B182),"",COUNTA($B$12:B182))</f>
        <v/>
      </c>
      <c r="F182" s="38">
        <f t="shared" si="12"/>
        <v>0</v>
      </c>
      <c r="L182" s="38">
        <f t="shared" si="13"/>
        <v>0</v>
      </c>
    </row>
    <row r="183" spans="1:12" ht="15" hidden="1" customHeight="1">
      <c r="A183" s="67" t="str">
        <f>IF(ISBLANK(B183),"",COUNTA($B$12:B183))</f>
        <v/>
      </c>
      <c r="F183" s="38">
        <f t="shared" si="12"/>
        <v>0</v>
      </c>
      <c r="L183" s="38">
        <f t="shared" si="13"/>
        <v>0</v>
      </c>
    </row>
    <row r="184" spans="1:12" ht="15" hidden="1" customHeight="1">
      <c r="A184" s="67" t="str">
        <f>IF(ISBLANK(B184),"",COUNTA($B$12:B184))</f>
        <v/>
      </c>
      <c r="F184" s="38">
        <f t="shared" si="12"/>
        <v>0</v>
      </c>
      <c r="L184" s="38">
        <f t="shared" si="13"/>
        <v>0</v>
      </c>
    </row>
    <row r="185" spans="1:12" ht="15" hidden="1" customHeight="1">
      <c r="A185" s="67" t="str">
        <f>IF(ISBLANK(B185),"",COUNTA($B$12:B185))</f>
        <v/>
      </c>
      <c r="F185" s="38">
        <f t="shared" si="12"/>
        <v>0</v>
      </c>
      <c r="L185" s="38">
        <f t="shared" si="13"/>
        <v>0</v>
      </c>
    </row>
    <row r="186" spans="1:12" ht="15" hidden="1" customHeight="1">
      <c r="A186" s="67" t="str">
        <f>IF(ISBLANK(B186),"",COUNTA($B$12:B186))</f>
        <v/>
      </c>
      <c r="F186" s="38">
        <f t="shared" si="12"/>
        <v>0</v>
      </c>
      <c r="L186" s="38">
        <f t="shared" si="13"/>
        <v>0</v>
      </c>
    </row>
    <row r="187" spans="1:12" ht="15" hidden="1" customHeight="1">
      <c r="A187" s="67" t="str">
        <f>IF(ISBLANK(B187),"",COUNTA($B$12:B187))</f>
        <v/>
      </c>
      <c r="F187" s="38">
        <f t="shared" si="12"/>
        <v>0</v>
      </c>
      <c r="L187" s="38">
        <f t="shared" si="13"/>
        <v>0</v>
      </c>
    </row>
    <row r="188" spans="1:12" ht="15" hidden="1" customHeight="1">
      <c r="A188" s="67" t="str">
        <f>IF(ISBLANK(B188),"",COUNTA($B$12:B188))</f>
        <v/>
      </c>
      <c r="F188" s="38">
        <f t="shared" si="12"/>
        <v>0</v>
      </c>
      <c r="L188" s="38">
        <f t="shared" si="13"/>
        <v>0</v>
      </c>
    </row>
    <row r="189" spans="1:12" ht="15" hidden="1" customHeight="1">
      <c r="A189" s="67" t="str">
        <f>IF(ISBLANK(B189),"",COUNTA($B$12:B189))</f>
        <v/>
      </c>
      <c r="F189" s="38">
        <f t="shared" si="12"/>
        <v>0</v>
      </c>
      <c r="L189" s="38">
        <f t="shared" si="13"/>
        <v>0</v>
      </c>
    </row>
    <row r="190" spans="1:12" ht="15" hidden="1" customHeight="1">
      <c r="A190" s="67" t="str">
        <f>IF(ISBLANK(B190),"",COUNTA($B$12:B190))</f>
        <v/>
      </c>
      <c r="F190" s="38">
        <f t="shared" si="12"/>
        <v>0</v>
      </c>
      <c r="L190" s="38">
        <f t="shared" si="13"/>
        <v>0</v>
      </c>
    </row>
    <row r="191" spans="1:12" ht="15" hidden="1" customHeight="1">
      <c r="A191" s="67" t="str">
        <f>IF(ISBLANK(B191),"",COUNTA($B$12:B191))</f>
        <v/>
      </c>
      <c r="F191" s="38">
        <f t="shared" si="12"/>
        <v>0</v>
      </c>
      <c r="L191" s="38">
        <f t="shared" si="13"/>
        <v>0</v>
      </c>
    </row>
    <row r="192" spans="1:12" ht="15" hidden="1" customHeight="1">
      <c r="A192" s="67" t="str">
        <f>IF(ISBLANK(B192),"",COUNTA($B$12:B192))</f>
        <v/>
      </c>
      <c r="F192" s="38">
        <f t="shared" si="12"/>
        <v>0</v>
      </c>
      <c r="L192" s="38">
        <f t="shared" si="13"/>
        <v>0</v>
      </c>
    </row>
    <row r="193" spans="1:12" ht="15" hidden="1" customHeight="1">
      <c r="A193" s="67" t="str">
        <f>IF(ISBLANK(B193),"",COUNTA($B$12:B193))</f>
        <v/>
      </c>
      <c r="F193" s="38">
        <f t="shared" si="12"/>
        <v>0</v>
      </c>
      <c r="L193" s="38">
        <f t="shared" si="13"/>
        <v>0</v>
      </c>
    </row>
    <row r="194" spans="1:12" ht="15" hidden="1" customHeight="1">
      <c r="A194" s="67" t="str">
        <f>IF(ISBLANK(B194),"",COUNTA($B$12:B194))</f>
        <v/>
      </c>
      <c r="F194" s="38">
        <f t="shared" si="12"/>
        <v>0</v>
      </c>
      <c r="L194" s="38">
        <f t="shared" si="13"/>
        <v>0</v>
      </c>
    </row>
    <row r="195" spans="1:12" ht="15" hidden="1" customHeight="1">
      <c r="A195" s="67" t="str">
        <f>IF(ISBLANK(B195),"",COUNTA($B$12:B195))</f>
        <v/>
      </c>
      <c r="F195" s="38">
        <f t="shared" si="12"/>
        <v>0</v>
      </c>
      <c r="L195" s="38">
        <f t="shared" si="13"/>
        <v>0</v>
      </c>
    </row>
    <row r="196" spans="1:12" ht="15" hidden="1" customHeight="1">
      <c r="A196" s="67" t="str">
        <f>IF(ISBLANK(B196),"",COUNTA($B$12:B196))</f>
        <v/>
      </c>
      <c r="F196" s="38">
        <f t="shared" si="12"/>
        <v>0</v>
      </c>
      <c r="L196" s="38">
        <f t="shared" si="13"/>
        <v>0</v>
      </c>
    </row>
    <row r="197" spans="1:12" ht="15" hidden="1" customHeight="1">
      <c r="A197" s="67" t="str">
        <f>IF(ISBLANK(B197),"",COUNTA($B$12:B197))</f>
        <v/>
      </c>
      <c r="F197" s="38">
        <f t="shared" si="12"/>
        <v>0</v>
      </c>
      <c r="L197" s="38">
        <f t="shared" si="13"/>
        <v>0</v>
      </c>
    </row>
    <row r="198" spans="1:12" ht="15" hidden="1" customHeight="1">
      <c r="A198" s="67" t="str">
        <f>IF(ISBLANK(B198),"",COUNTA($B$12:B198))</f>
        <v/>
      </c>
      <c r="F198" s="38">
        <f t="shared" si="12"/>
        <v>0</v>
      </c>
      <c r="L198" s="38">
        <f t="shared" si="13"/>
        <v>0</v>
      </c>
    </row>
    <row r="199" spans="1:12" ht="15" hidden="1" customHeight="1">
      <c r="A199" s="67" t="str">
        <f>IF(ISBLANK(B199),"",COUNTA($B$12:B199))</f>
        <v/>
      </c>
      <c r="F199" s="38">
        <f t="shared" si="12"/>
        <v>0</v>
      </c>
      <c r="L199" s="38">
        <f t="shared" si="13"/>
        <v>0</v>
      </c>
    </row>
    <row r="200" spans="1:12" ht="15" hidden="1" customHeight="1">
      <c r="A200" s="67" t="str">
        <f>IF(ISBLANK(B200),"",COUNTA($B$12:B200))</f>
        <v/>
      </c>
      <c r="F200" s="38">
        <f t="shared" si="12"/>
        <v>0</v>
      </c>
      <c r="L200" s="38">
        <f t="shared" si="13"/>
        <v>0</v>
      </c>
    </row>
    <row r="201" spans="1:12" ht="15" hidden="1" customHeight="1">
      <c r="A201" s="67" t="str">
        <f>IF(ISBLANK(B201),"",COUNTA($B$12:B201))</f>
        <v/>
      </c>
      <c r="F201" s="38">
        <f t="shared" si="12"/>
        <v>0</v>
      </c>
      <c r="L201" s="38">
        <f t="shared" si="13"/>
        <v>0</v>
      </c>
    </row>
    <row r="202" spans="1:12" ht="15" hidden="1" customHeight="1">
      <c r="A202" s="67" t="str">
        <f>IF(ISBLANK(B202),"",COUNTA($B$12:B202))</f>
        <v/>
      </c>
      <c r="F202" s="38">
        <f t="shared" si="12"/>
        <v>0</v>
      </c>
      <c r="L202" s="38">
        <f t="shared" si="13"/>
        <v>0</v>
      </c>
    </row>
    <row r="203" spans="1:12" ht="15" hidden="1" customHeight="1">
      <c r="A203" s="67" t="str">
        <f>IF(ISBLANK(B203),"",COUNTA($B$12:B203))</f>
        <v/>
      </c>
      <c r="F203" s="38">
        <f t="shared" si="12"/>
        <v>0</v>
      </c>
      <c r="L203" s="38">
        <f t="shared" si="13"/>
        <v>0</v>
      </c>
    </row>
    <row r="204" spans="1:12" ht="15" hidden="1" customHeight="1">
      <c r="A204" s="67" t="str">
        <f>IF(ISBLANK(B204),"",COUNTA($B$12:B204))</f>
        <v/>
      </c>
      <c r="F204" s="38">
        <f t="shared" si="12"/>
        <v>0</v>
      </c>
      <c r="L204" s="38">
        <f t="shared" si="13"/>
        <v>0</v>
      </c>
    </row>
    <row r="205" spans="1:12" ht="15" hidden="1" customHeight="1">
      <c r="A205" s="67" t="str">
        <f>IF(ISBLANK(B205),"",COUNTA($B$12:B205))</f>
        <v/>
      </c>
      <c r="F205" s="38">
        <f t="shared" ref="F205:F268" si="14">MIN(C205:D205)</f>
        <v>0</v>
      </c>
      <c r="L205" s="38">
        <f t="shared" ref="L205:L268" si="15">MAX(H205:J205)</f>
        <v>0</v>
      </c>
    </row>
    <row r="206" spans="1:12" ht="15" hidden="1" customHeight="1">
      <c r="A206" s="67" t="str">
        <f>IF(ISBLANK(B206),"",COUNTA($B$12:B206))</f>
        <v/>
      </c>
      <c r="F206" s="38">
        <f t="shared" si="14"/>
        <v>0</v>
      </c>
      <c r="L206" s="38">
        <f t="shared" si="15"/>
        <v>0</v>
      </c>
    </row>
    <row r="207" spans="1:12" ht="15" hidden="1" customHeight="1">
      <c r="A207" s="67" t="str">
        <f>IF(ISBLANK(B207),"",COUNTA($B$12:B207))</f>
        <v/>
      </c>
      <c r="F207" s="38">
        <f t="shared" si="14"/>
        <v>0</v>
      </c>
      <c r="L207" s="38">
        <f t="shared" si="15"/>
        <v>0</v>
      </c>
    </row>
    <row r="208" spans="1:12" ht="15" hidden="1" customHeight="1">
      <c r="A208" s="67" t="str">
        <f>IF(ISBLANK(B208),"",COUNTA($B$12:B208))</f>
        <v/>
      </c>
      <c r="F208" s="38">
        <f t="shared" si="14"/>
        <v>0</v>
      </c>
      <c r="L208" s="38">
        <f t="shared" si="15"/>
        <v>0</v>
      </c>
    </row>
    <row r="209" spans="1:12" ht="15" hidden="1" customHeight="1">
      <c r="A209" s="67" t="str">
        <f>IF(ISBLANK(B209),"",COUNTA($B$12:B209))</f>
        <v/>
      </c>
      <c r="F209" s="38">
        <f t="shared" si="14"/>
        <v>0</v>
      </c>
      <c r="L209" s="38">
        <f t="shared" si="15"/>
        <v>0</v>
      </c>
    </row>
    <row r="210" spans="1:12" ht="15" hidden="1" customHeight="1">
      <c r="A210" s="67" t="str">
        <f>IF(ISBLANK(B210),"",COUNTA($B$12:B210))</f>
        <v/>
      </c>
      <c r="F210" s="38">
        <f t="shared" si="14"/>
        <v>0</v>
      </c>
      <c r="L210" s="38">
        <f t="shared" si="15"/>
        <v>0</v>
      </c>
    </row>
    <row r="211" spans="1:12" ht="15" hidden="1" customHeight="1">
      <c r="A211" s="67" t="str">
        <f>IF(ISBLANK(B211),"",COUNTA($B$12:B211))</f>
        <v/>
      </c>
      <c r="F211" s="38">
        <f t="shared" si="14"/>
        <v>0</v>
      </c>
      <c r="L211" s="38">
        <f t="shared" si="15"/>
        <v>0</v>
      </c>
    </row>
    <row r="212" spans="1:12" ht="15" hidden="1" customHeight="1">
      <c r="A212" s="67" t="str">
        <f>IF(ISBLANK(B212),"",COUNTA($B$12:B212))</f>
        <v/>
      </c>
      <c r="F212" s="38">
        <f t="shared" si="14"/>
        <v>0</v>
      </c>
      <c r="L212" s="38">
        <f t="shared" si="15"/>
        <v>0</v>
      </c>
    </row>
    <row r="213" spans="1:12" ht="15" hidden="1" customHeight="1">
      <c r="A213" s="67" t="str">
        <f>IF(ISBLANK(B213),"",COUNTA($B$12:B213))</f>
        <v/>
      </c>
      <c r="F213" s="38">
        <f t="shared" si="14"/>
        <v>0</v>
      </c>
      <c r="L213" s="38">
        <f t="shared" si="15"/>
        <v>0</v>
      </c>
    </row>
    <row r="214" spans="1:12" ht="15" hidden="1" customHeight="1">
      <c r="A214" s="67" t="str">
        <f>IF(ISBLANK(B214),"",COUNTA($B$12:B214))</f>
        <v/>
      </c>
      <c r="F214" s="38">
        <f t="shared" si="14"/>
        <v>0</v>
      </c>
      <c r="L214" s="38">
        <f t="shared" si="15"/>
        <v>0</v>
      </c>
    </row>
    <row r="215" spans="1:12" ht="15" hidden="1" customHeight="1">
      <c r="A215" s="67" t="str">
        <f>IF(ISBLANK(B215),"",COUNTA($B$12:B215))</f>
        <v/>
      </c>
      <c r="F215" s="38">
        <f t="shared" si="14"/>
        <v>0</v>
      </c>
      <c r="L215" s="38">
        <f t="shared" si="15"/>
        <v>0</v>
      </c>
    </row>
    <row r="216" spans="1:12" ht="15" hidden="1" customHeight="1">
      <c r="A216" s="67" t="str">
        <f>IF(ISBLANK(B216),"",COUNTA($B$12:B216))</f>
        <v/>
      </c>
      <c r="F216" s="38">
        <f t="shared" si="14"/>
        <v>0</v>
      </c>
      <c r="L216" s="38">
        <f t="shared" si="15"/>
        <v>0</v>
      </c>
    </row>
    <row r="217" spans="1:12" ht="15" hidden="1" customHeight="1">
      <c r="A217" s="67" t="str">
        <f>IF(ISBLANK(B217),"",COUNTA($B$12:B217))</f>
        <v/>
      </c>
      <c r="F217" s="38">
        <f t="shared" si="14"/>
        <v>0</v>
      </c>
      <c r="L217" s="38">
        <f t="shared" si="15"/>
        <v>0</v>
      </c>
    </row>
    <row r="218" spans="1:12" ht="15" hidden="1" customHeight="1">
      <c r="A218" s="67" t="str">
        <f>IF(ISBLANK(B218),"",COUNTA($B$12:B218))</f>
        <v/>
      </c>
      <c r="F218" s="38">
        <f t="shared" si="14"/>
        <v>0</v>
      </c>
      <c r="L218" s="38">
        <f t="shared" si="15"/>
        <v>0</v>
      </c>
    </row>
    <row r="219" spans="1:12" ht="15" hidden="1" customHeight="1">
      <c r="A219" s="67" t="str">
        <f>IF(ISBLANK(B219),"",COUNTA($B$12:B219))</f>
        <v/>
      </c>
      <c r="F219" s="38">
        <f t="shared" si="14"/>
        <v>0</v>
      </c>
      <c r="L219" s="38">
        <f t="shared" si="15"/>
        <v>0</v>
      </c>
    </row>
    <row r="220" spans="1:12" ht="15" hidden="1" customHeight="1">
      <c r="A220" s="67" t="str">
        <f>IF(ISBLANK(B220),"",COUNTA($B$12:B220))</f>
        <v/>
      </c>
      <c r="F220" s="38">
        <f t="shared" si="14"/>
        <v>0</v>
      </c>
      <c r="L220" s="38">
        <f t="shared" si="15"/>
        <v>0</v>
      </c>
    </row>
    <row r="221" spans="1:12" ht="15" hidden="1" customHeight="1">
      <c r="A221" s="67" t="str">
        <f>IF(ISBLANK(B221),"",COUNTA($B$12:B221))</f>
        <v/>
      </c>
      <c r="F221" s="38">
        <f t="shared" si="14"/>
        <v>0</v>
      </c>
      <c r="L221" s="38">
        <f t="shared" si="15"/>
        <v>0</v>
      </c>
    </row>
    <row r="222" spans="1:12" ht="15" hidden="1" customHeight="1">
      <c r="A222" s="67" t="str">
        <f>IF(ISBLANK(B222),"",COUNTA($B$12:B222))</f>
        <v/>
      </c>
      <c r="F222" s="38">
        <f t="shared" si="14"/>
        <v>0</v>
      </c>
      <c r="L222" s="38">
        <f t="shared" si="15"/>
        <v>0</v>
      </c>
    </row>
    <row r="223" spans="1:12" ht="15" hidden="1" customHeight="1">
      <c r="A223" s="67" t="str">
        <f>IF(ISBLANK(B223),"",COUNTA($B$12:B223))</f>
        <v/>
      </c>
      <c r="F223" s="38">
        <f t="shared" si="14"/>
        <v>0</v>
      </c>
      <c r="L223" s="38">
        <f t="shared" si="15"/>
        <v>0</v>
      </c>
    </row>
    <row r="224" spans="1:12" ht="15" hidden="1" customHeight="1">
      <c r="A224" s="67" t="str">
        <f>IF(ISBLANK(B224),"",COUNTA($B$12:B224))</f>
        <v/>
      </c>
      <c r="F224" s="38">
        <f t="shared" si="14"/>
        <v>0</v>
      </c>
      <c r="L224" s="38">
        <f t="shared" si="15"/>
        <v>0</v>
      </c>
    </row>
    <row r="225" spans="1:12" ht="15" hidden="1" customHeight="1">
      <c r="A225" s="67" t="str">
        <f>IF(ISBLANK(B225),"",COUNTA($B$12:B225))</f>
        <v/>
      </c>
      <c r="F225" s="38">
        <f t="shared" si="14"/>
        <v>0</v>
      </c>
      <c r="L225" s="38">
        <f t="shared" si="15"/>
        <v>0</v>
      </c>
    </row>
    <row r="226" spans="1:12" ht="15" hidden="1" customHeight="1">
      <c r="A226" s="67" t="str">
        <f>IF(ISBLANK(B226),"",COUNTA($B$12:B226))</f>
        <v/>
      </c>
      <c r="F226" s="38">
        <f t="shared" si="14"/>
        <v>0</v>
      </c>
      <c r="L226" s="38">
        <f t="shared" si="15"/>
        <v>0</v>
      </c>
    </row>
    <row r="227" spans="1:12" ht="15" hidden="1" customHeight="1">
      <c r="A227" s="67" t="str">
        <f>IF(ISBLANK(B227),"",COUNTA($B$12:B227))</f>
        <v/>
      </c>
      <c r="F227" s="38">
        <f t="shared" si="14"/>
        <v>0</v>
      </c>
      <c r="L227" s="38">
        <f t="shared" si="15"/>
        <v>0</v>
      </c>
    </row>
    <row r="228" spans="1:12" ht="15" hidden="1" customHeight="1">
      <c r="A228" s="67" t="str">
        <f>IF(ISBLANK(B228),"",COUNTA($B$12:B228))</f>
        <v/>
      </c>
      <c r="F228" s="38">
        <f t="shared" si="14"/>
        <v>0</v>
      </c>
      <c r="L228" s="38">
        <f t="shared" si="15"/>
        <v>0</v>
      </c>
    </row>
    <row r="229" spans="1:12" ht="15" hidden="1" customHeight="1">
      <c r="A229" s="67" t="str">
        <f>IF(ISBLANK(B229),"",COUNTA($B$12:B229))</f>
        <v/>
      </c>
      <c r="F229" s="38">
        <f t="shared" si="14"/>
        <v>0</v>
      </c>
      <c r="L229" s="38">
        <f t="shared" si="15"/>
        <v>0</v>
      </c>
    </row>
    <row r="230" spans="1:12" ht="15" hidden="1" customHeight="1">
      <c r="A230" s="67" t="str">
        <f>IF(ISBLANK(B230),"",COUNTA($B$12:B230))</f>
        <v/>
      </c>
      <c r="F230" s="38">
        <f t="shared" si="14"/>
        <v>0</v>
      </c>
      <c r="L230" s="38">
        <f t="shared" si="15"/>
        <v>0</v>
      </c>
    </row>
    <row r="231" spans="1:12" ht="15" hidden="1" customHeight="1">
      <c r="A231" s="67" t="str">
        <f>IF(ISBLANK(B231),"",COUNTA($B$12:B231))</f>
        <v/>
      </c>
      <c r="F231" s="38">
        <f t="shared" si="14"/>
        <v>0</v>
      </c>
      <c r="L231" s="38">
        <f t="shared" si="15"/>
        <v>0</v>
      </c>
    </row>
    <row r="232" spans="1:12" ht="15" hidden="1" customHeight="1">
      <c r="A232" s="67" t="str">
        <f>IF(ISBLANK(B232),"",COUNTA($B$12:B232))</f>
        <v/>
      </c>
      <c r="F232" s="38">
        <f t="shared" si="14"/>
        <v>0</v>
      </c>
      <c r="L232" s="38">
        <f t="shared" si="15"/>
        <v>0</v>
      </c>
    </row>
    <row r="233" spans="1:12" ht="15" hidden="1" customHeight="1">
      <c r="A233" s="67" t="str">
        <f>IF(ISBLANK(B233),"",COUNTA($B$12:B233))</f>
        <v/>
      </c>
      <c r="F233" s="38">
        <f t="shared" si="14"/>
        <v>0</v>
      </c>
      <c r="L233" s="38">
        <f t="shared" si="15"/>
        <v>0</v>
      </c>
    </row>
    <row r="234" spans="1:12" ht="15" hidden="1" customHeight="1">
      <c r="A234" s="67" t="str">
        <f>IF(ISBLANK(B234),"",COUNTA($B$12:B234))</f>
        <v/>
      </c>
      <c r="F234" s="38">
        <f t="shared" si="14"/>
        <v>0</v>
      </c>
      <c r="L234" s="38">
        <f t="shared" si="15"/>
        <v>0</v>
      </c>
    </row>
    <row r="235" spans="1:12" ht="15" hidden="1" customHeight="1">
      <c r="A235" s="67" t="str">
        <f>IF(ISBLANK(B235),"",COUNTA($B$12:B235))</f>
        <v/>
      </c>
      <c r="F235" s="38">
        <f t="shared" si="14"/>
        <v>0</v>
      </c>
      <c r="L235" s="38">
        <f t="shared" si="15"/>
        <v>0</v>
      </c>
    </row>
    <row r="236" spans="1:12" ht="15" hidden="1" customHeight="1">
      <c r="A236" s="67" t="str">
        <f>IF(ISBLANK(B236),"",COUNTA($B$12:B236))</f>
        <v/>
      </c>
      <c r="F236" s="38">
        <f t="shared" si="14"/>
        <v>0</v>
      </c>
      <c r="L236" s="38">
        <f t="shared" si="15"/>
        <v>0</v>
      </c>
    </row>
    <row r="237" spans="1:12" ht="15" hidden="1" customHeight="1">
      <c r="A237" s="67" t="str">
        <f>IF(ISBLANK(B237),"",COUNTA($B$12:B237))</f>
        <v/>
      </c>
      <c r="F237" s="38">
        <f t="shared" si="14"/>
        <v>0</v>
      </c>
      <c r="L237" s="38">
        <f t="shared" si="15"/>
        <v>0</v>
      </c>
    </row>
    <row r="238" spans="1:12" ht="15" hidden="1" customHeight="1">
      <c r="A238" s="67" t="str">
        <f>IF(ISBLANK(B238),"",COUNTA($B$12:B238))</f>
        <v/>
      </c>
      <c r="F238" s="38">
        <f t="shared" si="14"/>
        <v>0</v>
      </c>
      <c r="L238" s="38">
        <f t="shared" si="15"/>
        <v>0</v>
      </c>
    </row>
    <row r="239" spans="1:12" ht="15" hidden="1" customHeight="1">
      <c r="A239" s="67" t="str">
        <f>IF(ISBLANK(B239),"",COUNTA($B$12:B239))</f>
        <v/>
      </c>
      <c r="F239" s="38">
        <f t="shared" si="14"/>
        <v>0</v>
      </c>
      <c r="L239" s="38">
        <f t="shared" si="15"/>
        <v>0</v>
      </c>
    </row>
    <row r="240" spans="1:12" ht="15" hidden="1" customHeight="1">
      <c r="A240" s="67" t="str">
        <f>IF(ISBLANK(B240),"",COUNTA($B$12:B240))</f>
        <v/>
      </c>
      <c r="F240" s="38">
        <f t="shared" si="14"/>
        <v>0</v>
      </c>
      <c r="L240" s="38">
        <f t="shared" si="15"/>
        <v>0</v>
      </c>
    </row>
    <row r="241" spans="1:12" ht="15" hidden="1" customHeight="1">
      <c r="A241" s="67" t="str">
        <f>IF(ISBLANK(B241),"",COUNTA($B$12:B241))</f>
        <v/>
      </c>
      <c r="F241" s="38">
        <f t="shared" si="14"/>
        <v>0</v>
      </c>
      <c r="L241" s="38">
        <f t="shared" si="15"/>
        <v>0</v>
      </c>
    </row>
    <row r="242" spans="1:12" ht="15" hidden="1" customHeight="1">
      <c r="A242" s="67" t="str">
        <f>IF(ISBLANK(B242),"",COUNTA($B$12:B242))</f>
        <v/>
      </c>
      <c r="F242" s="38">
        <f t="shared" si="14"/>
        <v>0</v>
      </c>
      <c r="L242" s="38">
        <f t="shared" si="15"/>
        <v>0</v>
      </c>
    </row>
    <row r="243" spans="1:12" ht="15" hidden="1" customHeight="1">
      <c r="A243" s="67" t="str">
        <f>IF(ISBLANK(B243),"",COUNTA($B$12:B243))</f>
        <v/>
      </c>
      <c r="F243" s="38">
        <f t="shared" si="14"/>
        <v>0</v>
      </c>
      <c r="L243" s="38">
        <f t="shared" si="15"/>
        <v>0</v>
      </c>
    </row>
    <row r="244" spans="1:12" ht="15" hidden="1" customHeight="1">
      <c r="A244" s="67" t="str">
        <f>IF(ISBLANK(B244),"",COUNTA($B$12:B244))</f>
        <v/>
      </c>
      <c r="F244" s="38">
        <f t="shared" si="14"/>
        <v>0</v>
      </c>
      <c r="L244" s="38">
        <f t="shared" si="15"/>
        <v>0</v>
      </c>
    </row>
    <row r="245" spans="1:12" ht="15" hidden="1" customHeight="1">
      <c r="A245" s="67" t="str">
        <f>IF(ISBLANK(B245),"",COUNTA($B$12:B245))</f>
        <v/>
      </c>
      <c r="F245" s="38">
        <f t="shared" si="14"/>
        <v>0</v>
      </c>
      <c r="L245" s="38">
        <f t="shared" si="15"/>
        <v>0</v>
      </c>
    </row>
    <row r="246" spans="1:12" ht="15" hidden="1" customHeight="1">
      <c r="A246" s="67" t="str">
        <f>IF(ISBLANK(B246),"",COUNTA($B$12:B246))</f>
        <v/>
      </c>
      <c r="F246" s="38">
        <f t="shared" si="14"/>
        <v>0</v>
      </c>
      <c r="L246" s="38">
        <f t="shared" si="15"/>
        <v>0</v>
      </c>
    </row>
    <row r="247" spans="1:12" ht="15" hidden="1" customHeight="1">
      <c r="A247" s="67" t="str">
        <f>IF(ISBLANK(B247),"",COUNTA($B$12:B247))</f>
        <v/>
      </c>
      <c r="F247" s="38">
        <f t="shared" si="14"/>
        <v>0</v>
      </c>
      <c r="L247" s="38">
        <f t="shared" si="15"/>
        <v>0</v>
      </c>
    </row>
    <row r="248" spans="1:12" ht="15" hidden="1" customHeight="1">
      <c r="A248" s="67" t="str">
        <f>IF(ISBLANK(B248),"",COUNTA($B$12:B248))</f>
        <v/>
      </c>
      <c r="F248" s="38">
        <f t="shared" si="14"/>
        <v>0</v>
      </c>
      <c r="L248" s="38">
        <f t="shared" si="15"/>
        <v>0</v>
      </c>
    </row>
    <row r="249" spans="1:12" ht="15" hidden="1" customHeight="1">
      <c r="A249" s="67" t="str">
        <f>IF(ISBLANK(B249),"",COUNTA($B$12:B249))</f>
        <v/>
      </c>
      <c r="F249" s="38">
        <f t="shared" si="14"/>
        <v>0</v>
      </c>
      <c r="L249" s="38">
        <f t="shared" si="15"/>
        <v>0</v>
      </c>
    </row>
    <row r="250" spans="1:12" ht="15" hidden="1" customHeight="1">
      <c r="A250" s="67" t="str">
        <f>IF(ISBLANK(B250),"",COUNTA($B$12:B250))</f>
        <v/>
      </c>
      <c r="F250" s="38">
        <f t="shared" si="14"/>
        <v>0</v>
      </c>
      <c r="L250" s="38">
        <f t="shared" si="15"/>
        <v>0</v>
      </c>
    </row>
    <row r="251" spans="1:12" ht="15" hidden="1" customHeight="1">
      <c r="A251" s="67" t="str">
        <f>IF(ISBLANK(B251),"",COUNTA($B$12:B251))</f>
        <v/>
      </c>
      <c r="F251" s="38">
        <f t="shared" si="14"/>
        <v>0</v>
      </c>
      <c r="L251" s="38">
        <f t="shared" si="15"/>
        <v>0</v>
      </c>
    </row>
    <row r="252" spans="1:12" ht="15" hidden="1" customHeight="1">
      <c r="A252" s="67" t="str">
        <f>IF(ISBLANK(B252),"",COUNTA($B$12:B252))</f>
        <v/>
      </c>
      <c r="F252" s="38">
        <f t="shared" si="14"/>
        <v>0</v>
      </c>
      <c r="L252" s="38">
        <f t="shared" si="15"/>
        <v>0</v>
      </c>
    </row>
    <row r="253" spans="1:12" ht="15" hidden="1" customHeight="1">
      <c r="A253" s="67" t="str">
        <f>IF(ISBLANK(B253),"",COUNTA($B$12:B253))</f>
        <v/>
      </c>
      <c r="F253" s="38">
        <f t="shared" si="14"/>
        <v>0</v>
      </c>
      <c r="L253" s="38">
        <f t="shared" si="15"/>
        <v>0</v>
      </c>
    </row>
    <row r="254" spans="1:12" ht="15" hidden="1" customHeight="1">
      <c r="A254" s="67" t="str">
        <f>IF(ISBLANK(B254),"",COUNTA($B$12:B254))</f>
        <v/>
      </c>
      <c r="F254" s="38">
        <f t="shared" si="14"/>
        <v>0</v>
      </c>
      <c r="L254" s="38">
        <f t="shared" si="15"/>
        <v>0</v>
      </c>
    </row>
    <row r="255" spans="1:12" ht="15" hidden="1" customHeight="1">
      <c r="A255" s="67" t="str">
        <f>IF(ISBLANK(B255),"",COUNTA($B$12:B255))</f>
        <v/>
      </c>
      <c r="F255" s="38">
        <f t="shared" si="14"/>
        <v>0</v>
      </c>
      <c r="L255" s="38">
        <f t="shared" si="15"/>
        <v>0</v>
      </c>
    </row>
    <row r="256" spans="1:12" ht="15" hidden="1" customHeight="1">
      <c r="A256" s="67" t="str">
        <f>IF(ISBLANK(B256),"",COUNTA($B$12:B256))</f>
        <v/>
      </c>
      <c r="F256" s="38">
        <f t="shared" si="14"/>
        <v>0</v>
      </c>
      <c r="L256" s="38">
        <f t="shared" si="15"/>
        <v>0</v>
      </c>
    </row>
    <row r="257" spans="1:12" ht="15" hidden="1" customHeight="1">
      <c r="A257" s="67" t="str">
        <f>IF(ISBLANK(B257),"",COUNTA($B$12:B257))</f>
        <v/>
      </c>
      <c r="F257" s="38">
        <f t="shared" si="14"/>
        <v>0</v>
      </c>
      <c r="L257" s="38">
        <f t="shared" si="15"/>
        <v>0</v>
      </c>
    </row>
    <row r="258" spans="1:12" ht="15" hidden="1" customHeight="1">
      <c r="A258" s="67" t="str">
        <f>IF(ISBLANK(B258),"",COUNTA($B$12:B258))</f>
        <v/>
      </c>
      <c r="F258" s="38">
        <f t="shared" si="14"/>
        <v>0</v>
      </c>
      <c r="L258" s="38">
        <f t="shared" si="15"/>
        <v>0</v>
      </c>
    </row>
    <row r="259" spans="1:12" ht="15" hidden="1" customHeight="1">
      <c r="A259" s="67" t="str">
        <f>IF(ISBLANK(B259),"",COUNTA($B$12:B259))</f>
        <v/>
      </c>
      <c r="F259" s="38">
        <f t="shared" si="14"/>
        <v>0</v>
      </c>
      <c r="L259" s="38">
        <f t="shared" si="15"/>
        <v>0</v>
      </c>
    </row>
    <row r="260" spans="1:12" ht="15" hidden="1" customHeight="1">
      <c r="A260" s="67" t="str">
        <f>IF(ISBLANK(B260),"",COUNTA($B$12:B260))</f>
        <v/>
      </c>
      <c r="F260" s="38">
        <f t="shared" si="14"/>
        <v>0</v>
      </c>
      <c r="L260" s="38">
        <f t="shared" si="15"/>
        <v>0</v>
      </c>
    </row>
    <row r="261" spans="1:12" ht="15" hidden="1" customHeight="1">
      <c r="A261" s="67" t="str">
        <f>IF(ISBLANK(B261),"",COUNTA($B$12:B261))</f>
        <v/>
      </c>
      <c r="F261" s="38">
        <f t="shared" si="14"/>
        <v>0</v>
      </c>
      <c r="L261" s="38">
        <f t="shared" si="15"/>
        <v>0</v>
      </c>
    </row>
    <row r="262" spans="1:12" ht="15" hidden="1" customHeight="1">
      <c r="A262" s="67" t="str">
        <f>IF(ISBLANK(B262),"",COUNTA($B$12:B262))</f>
        <v/>
      </c>
      <c r="F262" s="38">
        <f t="shared" si="14"/>
        <v>0</v>
      </c>
      <c r="L262" s="38">
        <f t="shared" si="15"/>
        <v>0</v>
      </c>
    </row>
    <row r="263" spans="1:12" ht="15" hidden="1" customHeight="1">
      <c r="A263" s="67" t="str">
        <f>IF(ISBLANK(B263),"",COUNTA($B$12:B263))</f>
        <v/>
      </c>
      <c r="F263" s="38">
        <f t="shared" si="14"/>
        <v>0</v>
      </c>
      <c r="L263" s="38">
        <f t="shared" si="15"/>
        <v>0</v>
      </c>
    </row>
    <row r="264" spans="1:12" ht="15" hidden="1" customHeight="1">
      <c r="A264" s="67" t="str">
        <f>IF(ISBLANK(B264),"",COUNTA($B$12:B264))</f>
        <v/>
      </c>
      <c r="F264" s="38">
        <f t="shared" si="14"/>
        <v>0</v>
      </c>
      <c r="L264" s="38">
        <f t="shared" si="15"/>
        <v>0</v>
      </c>
    </row>
    <row r="265" spans="1:12" ht="15" hidden="1" customHeight="1">
      <c r="A265" s="67" t="str">
        <f>IF(ISBLANK(B265),"",COUNTA($B$12:B265))</f>
        <v/>
      </c>
      <c r="F265" s="38">
        <f t="shared" si="14"/>
        <v>0</v>
      </c>
      <c r="L265" s="38">
        <f t="shared" si="15"/>
        <v>0</v>
      </c>
    </row>
    <row r="266" spans="1:12" ht="15" hidden="1" customHeight="1">
      <c r="A266" s="67" t="str">
        <f>IF(ISBLANK(B266),"",COUNTA($B$12:B266))</f>
        <v/>
      </c>
      <c r="F266" s="38">
        <f t="shared" si="14"/>
        <v>0</v>
      </c>
      <c r="L266" s="38">
        <f t="shared" si="15"/>
        <v>0</v>
      </c>
    </row>
    <row r="267" spans="1:12" ht="15" hidden="1" customHeight="1">
      <c r="A267" s="67" t="str">
        <f>IF(ISBLANK(B267),"",COUNTA($B$12:B267))</f>
        <v/>
      </c>
      <c r="F267" s="38">
        <f t="shared" si="14"/>
        <v>0</v>
      </c>
      <c r="L267" s="38">
        <f t="shared" si="15"/>
        <v>0</v>
      </c>
    </row>
    <row r="268" spans="1:12" ht="15" hidden="1" customHeight="1">
      <c r="A268" s="67" t="str">
        <f>IF(ISBLANK(B268),"",COUNTA($B$12:B268))</f>
        <v/>
      </c>
      <c r="F268" s="38">
        <f t="shared" si="14"/>
        <v>0</v>
      </c>
      <c r="L268" s="38">
        <f t="shared" si="15"/>
        <v>0</v>
      </c>
    </row>
    <row r="269" spans="1:12" ht="15" hidden="1" customHeight="1">
      <c r="A269" s="67" t="str">
        <f>IF(ISBLANK(B269),"",COUNTA($B$12:B269))</f>
        <v/>
      </c>
      <c r="F269" s="38">
        <f t="shared" ref="F269:F301" si="16">MIN(C269:D269)</f>
        <v>0</v>
      </c>
      <c r="L269" s="38">
        <f t="shared" ref="L269:L301" si="17">MAX(H269:J269)</f>
        <v>0</v>
      </c>
    </row>
    <row r="270" spans="1:12" ht="15" hidden="1" customHeight="1">
      <c r="A270" s="67" t="str">
        <f>IF(ISBLANK(B270),"",COUNTA($B$12:B270))</f>
        <v/>
      </c>
      <c r="F270" s="38">
        <f t="shared" si="16"/>
        <v>0</v>
      </c>
      <c r="L270" s="38">
        <f t="shared" si="17"/>
        <v>0</v>
      </c>
    </row>
    <row r="271" spans="1:12" ht="15" hidden="1" customHeight="1">
      <c r="A271" s="67" t="str">
        <f>IF(ISBLANK(B271),"",COUNTA($B$12:B271))</f>
        <v/>
      </c>
      <c r="F271" s="38">
        <f t="shared" si="16"/>
        <v>0</v>
      </c>
      <c r="L271" s="38">
        <f t="shared" si="17"/>
        <v>0</v>
      </c>
    </row>
    <row r="272" spans="1:12" ht="15" hidden="1" customHeight="1">
      <c r="A272" s="67" t="str">
        <f>IF(ISBLANK(B272),"",COUNTA($B$12:B272))</f>
        <v/>
      </c>
      <c r="F272" s="38">
        <f t="shared" si="16"/>
        <v>0</v>
      </c>
      <c r="L272" s="38">
        <f t="shared" si="17"/>
        <v>0</v>
      </c>
    </row>
    <row r="273" spans="1:12" ht="15" hidden="1" customHeight="1">
      <c r="A273" s="67" t="str">
        <f>IF(ISBLANK(B273),"",COUNTA($B$12:B273))</f>
        <v/>
      </c>
      <c r="F273" s="38">
        <f t="shared" si="16"/>
        <v>0</v>
      </c>
      <c r="L273" s="38">
        <f t="shared" si="17"/>
        <v>0</v>
      </c>
    </row>
    <row r="274" spans="1:12" ht="15" hidden="1" customHeight="1">
      <c r="A274" s="67" t="str">
        <f>IF(ISBLANK(B274),"",COUNTA($B$12:B274))</f>
        <v/>
      </c>
      <c r="F274" s="38">
        <f t="shared" si="16"/>
        <v>0</v>
      </c>
      <c r="L274" s="38">
        <f t="shared" si="17"/>
        <v>0</v>
      </c>
    </row>
    <row r="275" spans="1:12" ht="15" hidden="1" customHeight="1">
      <c r="A275" s="67" t="str">
        <f>IF(ISBLANK(B275),"",COUNTA($B$12:B275))</f>
        <v/>
      </c>
      <c r="F275" s="38">
        <f t="shared" si="16"/>
        <v>0</v>
      </c>
      <c r="L275" s="38">
        <f t="shared" si="17"/>
        <v>0</v>
      </c>
    </row>
    <row r="276" spans="1:12" ht="15" hidden="1" customHeight="1">
      <c r="A276" s="67" t="str">
        <f>IF(ISBLANK(B276),"",COUNTA($B$12:B276))</f>
        <v/>
      </c>
      <c r="F276" s="38">
        <f t="shared" si="16"/>
        <v>0</v>
      </c>
      <c r="L276" s="38">
        <f t="shared" si="17"/>
        <v>0</v>
      </c>
    </row>
    <row r="277" spans="1:12" ht="15" hidden="1" customHeight="1">
      <c r="A277" s="67" t="str">
        <f>IF(ISBLANK(B277),"",COUNTA($B$12:B277))</f>
        <v/>
      </c>
      <c r="F277" s="38">
        <f t="shared" si="16"/>
        <v>0</v>
      </c>
      <c r="L277" s="38">
        <f t="shared" si="17"/>
        <v>0</v>
      </c>
    </row>
    <row r="278" spans="1:12" ht="15" hidden="1" customHeight="1">
      <c r="A278" s="67" t="str">
        <f>IF(ISBLANK(B278),"",COUNTA($B$12:B278))</f>
        <v/>
      </c>
      <c r="F278" s="38">
        <f t="shared" si="16"/>
        <v>0</v>
      </c>
      <c r="L278" s="38">
        <f t="shared" si="17"/>
        <v>0</v>
      </c>
    </row>
    <row r="279" spans="1:12" ht="15" hidden="1" customHeight="1">
      <c r="A279" s="67" t="str">
        <f>IF(ISBLANK(B279),"",COUNTA($B$12:B279))</f>
        <v/>
      </c>
      <c r="F279" s="38">
        <f t="shared" si="16"/>
        <v>0</v>
      </c>
      <c r="L279" s="38">
        <f t="shared" si="17"/>
        <v>0</v>
      </c>
    </row>
    <row r="280" spans="1:12" ht="15" hidden="1" customHeight="1">
      <c r="A280" s="67" t="str">
        <f>IF(ISBLANK(B280),"",COUNTA($B$12:B280))</f>
        <v/>
      </c>
      <c r="F280" s="38">
        <f t="shared" si="16"/>
        <v>0</v>
      </c>
      <c r="L280" s="38">
        <f t="shared" si="17"/>
        <v>0</v>
      </c>
    </row>
    <row r="281" spans="1:12" ht="15" hidden="1" customHeight="1">
      <c r="A281" s="67" t="str">
        <f>IF(ISBLANK(B281),"",COUNTA($B$12:B281))</f>
        <v/>
      </c>
      <c r="F281" s="38">
        <f t="shared" si="16"/>
        <v>0</v>
      </c>
      <c r="L281" s="38">
        <f t="shared" si="17"/>
        <v>0</v>
      </c>
    </row>
    <row r="282" spans="1:12" ht="15" hidden="1" customHeight="1">
      <c r="A282" s="67" t="str">
        <f>IF(ISBLANK(B282),"",COUNTA($B$12:B282))</f>
        <v/>
      </c>
      <c r="F282" s="38">
        <f t="shared" si="16"/>
        <v>0</v>
      </c>
      <c r="L282" s="38">
        <f t="shared" si="17"/>
        <v>0</v>
      </c>
    </row>
    <row r="283" spans="1:12" ht="15" hidden="1" customHeight="1">
      <c r="A283" s="67" t="str">
        <f>IF(ISBLANK(B283),"",COUNTA($B$12:B283))</f>
        <v/>
      </c>
      <c r="F283" s="38">
        <f t="shared" si="16"/>
        <v>0</v>
      </c>
      <c r="L283" s="38">
        <f t="shared" si="17"/>
        <v>0</v>
      </c>
    </row>
    <row r="284" spans="1:12" ht="15" hidden="1" customHeight="1">
      <c r="A284" s="67" t="str">
        <f>IF(ISBLANK(B284),"",COUNTA($B$12:B284))</f>
        <v/>
      </c>
      <c r="F284" s="38">
        <f t="shared" si="16"/>
        <v>0</v>
      </c>
      <c r="L284" s="38">
        <f t="shared" si="17"/>
        <v>0</v>
      </c>
    </row>
    <row r="285" spans="1:12" ht="15" hidden="1" customHeight="1">
      <c r="A285" s="67" t="str">
        <f>IF(ISBLANK(B285),"",COUNTA($B$12:B285))</f>
        <v/>
      </c>
      <c r="F285" s="38">
        <f t="shared" si="16"/>
        <v>0</v>
      </c>
      <c r="L285" s="38">
        <f t="shared" si="17"/>
        <v>0</v>
      </c>
    </row>
    <row r="286" spans="1:12" ht="15" hidden="1" customHeight="1">
      <c r="A286" s="67" t="str">
        <f>IF(ISBLANK(B286),"",COUNTA($B$12:B286))</f>
        <v/>
      </c>
      <c r="F286" s="38">
        <f t="shared" si="16"/>
        <v>0</v>
      </c>
      <c r="L286" s="38">
        <f t="shared" si="17"/>
        <v>0</v>
      </c>
    </row>
    <row r="287" spans="1:12" ht="15" hidden="1" customHeight="1">
      <c r="A287" s="67" t="str">
        <f>IF(ISBLANK(B287),"",COUNTA($B$12:B287))</f>
        <v/>
      </c>
      <c r="F287" s="38">
        <f t="shared" si="16"/>
        <v>0</v>
      </c>
      <c r="L287" s="38">
        <f t="shared" si="17"/>
        <v>0</v>
      </c>
    </row>
    <row r="288" spans="1:12" ht="15" hidden="1" customHeight="1">
      <c r="A288" s="67" t="str">
        <f>IF(ISBLANK(B288),"",COUNTA($B$12:B288))</f>
        <v/>
      </c>
      <c r="F288" s="38">
        <f t="shared" si="16"/>
        <v>0</v>
      </c>
      <c r="L288" s="38">
        <f t="shared" si="17"/>
        <v>0</v>
      </c>
    </row>
    <row r="289" spans="1:12" ht="15" hidden="1" customHeight="1">
      <c r="A289" s="67" t="str">
        <f>IF(ISBLANK(B289),"",COUNTA($B$12:B289))</f>
        <v/>
      </c>
      <c r="F289" s="38">
        <f t="shared" si="16"/>
        <v>0</v>
      </c>
      <c r="L289" s="38">
        <f t="shared" si="17"/>
        <v>0</v>
      </c>
    </row>
    <row r="290" spans="1:12" ht="15" hidden="1" customHeight="1">
      <c r="A290" s="67" t="str">
        <f>IF(ISBLANK(B290),"",COUNTA($B$12:B290))</f>
        <v/>
      </c>
      <c r="F290" s="38">
        <f t="shared" si="16"/>
        <v>0</v>
      </c>
      <c r="L290" s="38">
        <f t="shared" si="17"/>
        <v>0</v>
      </c>
    </row>
    <row r="291" spans="1:12" ht="15" hidden="1" customHeight="1">
      <c r="A291" s="67" t="str">
        <f>IF(ISBLANK(B291),"",COUNTA($B$12:B291))</f>
        <v/>
      </c>
      <c r="F291" s="38">
        <f t="shared" si="16"/>
        <v>0</v>
      </c>
      <c r="L291" s="38">
        <f t="shared" si="17"/>
        <v>0</v>
      </c>
    </row>
    <row r="292" spans="1:12" ht="15" hidden="1" customHeight="1">
      <c r="A292" s="67" t="str">
        <f>IF(ISBLANK(B292),"",COUNTA($B$12:B292))</f>
        <v/>
      </c>
      <c r="F292" s="38">
        <f t="shared" si="16"/>
        <v>0</v>
      </c>
      <c r="L292" s="38">
        <f t="shared" si="17"/>
        <v>0</v>
      </c>
    </row>
    <row r="293" spans="1:12" ht="15" hidden="1" customHeight="1">
      <c r="A293" s="67" t="str">
        <f>IF(ISBLANK(B293),"",COUNTA($B$12:B293))</f>
        <v/>
      </c>
      <c r="F293" s="38">
        <f t="shared" si="16"/>
        <v>0</v>
      </c>
      <c r="L293" s="38">
        <f t="shared" si="17"/>
        <v>0</v>
      </c>
    </row>
    <row r="294" spans="1:12" ht="15" hidden="1" customHeight="1">
      <c r="A294" s="67" t="str">
        <f>IF(ISBLANK(B294),"",COUNTA($B$12:B294))</f>
        <v/>
      </c>
      <c r="F294" s="38">
        <f t="shared" si="16"/>
        <v>0</v>
      </c>
      <c r="L294" s="38">
        <f t="shared" si="17"/>
        <v>0</v>
      </c>
    </row>
    <row r="295" spans="1:12" ht="15" hidden="1" customHeight="1">
      <c r="A295" s="67" t="str">
        <f>IF(ISBLANK(B295),"",COUNTA($B$12:B295))</f>
        <v/>
      </c>
      <c r="F295" s="38">
        <f t="shared" si="16"/>
        <v>0</v>
      </c>
      <c r="L295" s="38">
        <f t="shared" si="17"/>
        <v>0</v>
      </c>
    </row>
    <row r="296" spans="1:12" ht="15" hidden="1" customHeight="1">
      <c r="A296" s="67" t="str">
        <f>IF(ISBLANK(B296),"",COUNTA($B$12:B296))</f>
        <v/>
      </c>
      <c r="F296" s="38">
        <f t="shared" si="16"/>
        <v>0</v>
      </c>
      <c r="L296" s="38">
        <f t="shared" si="17"/>
        <v>0</v>
      </c>
    </row>
    <row r="297" spans="1:12" ht="15" hidden="1" customHeight="1">
      <c r="A297" s="67" t="str">
        <f>IF(ISBLANK(B297),"",COUNTA($B$12:B297))</f>
        <v/>
      </c>
      <c r="F297" s="38">
        <f t="shared" si="16"/>
        <v>0</v>
      </c>
      <c r="L297" s="38">
        <f t="shared" si="17"/>
        <v>0</v>
      </c>
    </row>
    <row r="298" spans="1:12" ht="15" hidden="1" customHeight="1">
      <c r="A298" s="67" t="str">
        <f>IF(ISBLANK(B298),"",COUNTA($B$12:B298))</f>
        <v/>
      </c>
      <c r="F298" s="38">
        <f t="shared" si="16"/>
        <v>0</v>
      </c>
      <c r="L298" s="38">
        <f t="shared" si="17"/>
        <v>0</v>
      </c>
    </row>
    <row r="299" spans="1:12" ht="15" hidden="1" customHeight="1">
      <c r="A299" s="67" t="str">
        <f>IF(ISBLANK(B299),"",COUNTA($B$12:B299))</f>
        <v/>
      </c>
      <c r="F299" s="38">
        <f t="shared" si="16"/>
        <v>0</v>
      </c>
      <c r="L299" s="38">
        <f t="shared" si="17"/>
        <v>0</v>
      </c>
    </row>
    <row r="300" spans="1:12" ht="15" hidden="1" customHeight="1">
      <c r="A300" s="67" t="str">
        <f>IF(ISBLANK(B300),"",COUNTA($B$12:B300))</f>
        <v/>
      </c>
      <c r="F300" s="38">
        <f t="shared" si="16"/>
        <v>0</v>
      </c>
      <c r="L300" s="38">
        <f t="shared" si="17"/>
        <v>0</v>
      </c>
    </row>
    <row r="301" spans="1:12" ht="15" hidden="1" customHeight="1">
      <c r="A301" s="67" t="str">
        <f>IF(ISBLANK(B301),"",COUNTA($B$12:B301))</f>
        <v/>
      </c>
      <c r="F301" s="38">
        <f t="shared" si="16"/>
        <v>0</v>
      </c>
      <c r="L301" s="38">
        <f t="shared" si="17"/>
        <v>0</v>
      </c>
    </row>
    <row r="302" spans="1:12" ht="15" customHeight="1">
      <c r="B302" s="19" t="s">
        <v>54</v>
      </c>
      <c r="G302" s="124" t="str">
        <f>IF(Жюри!$J$9="","",Жюри!$J$9)</f>
        <v>Мышленик В.В.</v>
      </c>
      <c r="H302" s="130"/>
    </row>
    <row r="303" spans="1:12">
      <c r="B303" s="19" t="s">
        <v>52</v>
      </c>
      <c r="G303" s="124" t="str">
        <f>IF(Жюри!$L$10="","",Жюри!$L10)</f>
        <v>Лыщик Д.А.</v>
      </c>
      <c r="H303" s="130"/>
    </row>
    <row r="304" spans="1:12">
      <c r="G304" s="124" t="str">
        <f>IF(Жюри!$L$10="","",Жюри!$L11)</f>
        <v>Драченко А.М.</v>
      </c>
      <c r="H304" s="150"/>
    </row>
    <row r="305" spans="7:8">
      <c r="G305" s="124">
        <f>IF(Жюри!$L$10="","",Жюри!$L12)</f>
        <v>0</v>
      </c>
      <c r="H305" s="150"/>
    </row>
    <row r="306" spans="7:8">
      <c r="G306" s="124">
        <f>IF(Жюри!$L$10="","",Жюри!$L13)</f>
        <v>0</v>
      </c>
      <c r="H306" s="150"/>
    </row>
    <row r="307" spans="7:8">
      <c r="G307" s="124">
        <f>IF(Жюри!$L$10="","",Жюри!$L14)</f>
        <v>0</v>
      </c>
      <c r="H307" s="150"/>
    </row>
    <row r="308" spans="7:8">
      <c r="G308" s="124">
        <f>IF(Жюри!$L$10="","",Жюри!$L15)</f>
        <v>0</v>
      </c>
      <c r="H308" s="150"/>
    </row>
    <row r="309" spans="7:8">
      <c r="G309" s="124">
        <f>IF(Жюри!$L$10="","",Жюри!$L16)</f>
        <v>0</v>
      </c>
      <c r="H309" s="150"/>
    </row>
    <row r="310" spans="7:8">
      <c r="G310" s="124">
        <f>IF(Жюри!$L$10="","",Жюри!$L17)</f>
        <v>0</v>
      </c>
      <c r="H310" s="150"/>
    </row>
    <row r="311" spans="7:8">
      <c r="G311" s="124">
        <f>IF(Жюри!$L$10="","",Жюри!$L18)</f>
        <v>0</v>
      </c>
      <c r="H311" s="150"/>
    </row>
    <row r="312" spans="7:8">
      <c r="G312" s="124">
        <f>IF(Жюри!$L$10="","",Жюри!$L19)</f>
        <v>0</v>
      </c>
      <c r="H312" s="150"/>
    </row>
    <row r="313" spans="7:8">
      <c r="G313" s="124">
        <f>IF(Жюри!$L$10="","",Жюри!$L20)</f>
        <v>0</v>
      </c>
      <c r="H313" s="150"/>
    </row>
    <row r="314" spans="7:8">
      <c r="G314" s="124">
        <f>IF(Жюри!$L$10="","",Жюри!$L21)</f>
        <v>0</v>
      </c>
      <c r="H314" s="150"/>
    </row>
    <row r="315" spans="7:8">
      <c r="G315" s="124">
        <f>IF(Жюри!$L$10="","",Жюри!$L22)</f>
        <v>0</v>
      </c>
      <c r="H315" s="150"/>
    </row>
    <row r="316" spans="7:8">
      <c r="G316" s="124">
        <f>IF(Жюри!$L$10="","",Жюри!$L23)</f>
        <v>0</v>
      </c>
      <c r="H316" s="150"/>
    </row>
    <row r="317" spans="7:8">
      <c r="G317" s="124">
        <f>IF(Жюри!$L$10="","",Жюри!$L24)</f>
        <v>0</v>
      </c>
      <c r="H317" s="150"/>
    </row>
    <row r="318" spans="7:8">
      <c r="H318" s="150"/>
    </row>
    <row r="319" spans="7:8">
      <c r="H319" s="150"/>
    </row>
    <row r="320" spans="7:8">
      <c r="H320" s="150"/>
    </row>
    <row r="321" spans="8:8">
      <c r="H321" s="150"/>
    </row>
    <row r="322" spans="8:8">
      <c r="H322" s="150"/>
    </row>
    <row r="323" spans="8:8">
      <c r="H323" s="150"/>
    </row>
    <row r="324" spans="8:8">
      <c r="H324" s="150"/>
    </row>
    <row r="325" spans="8:8">
      <c r="H325" s="150"/>
    </row>
    <row r="326" spans="8:8">
      <c r="H326" s="150"/>
    </row>
    <row r="327" spans="8:8">
      <c r="H327" s="150"/>
    </row>
    <row r="328" spans="8:8">
      <c r="H328" s="150"/>
    </row>
    <row r="329" spans="8:8">
      <c r="H329" s="150"/>
    </row>
    <row r="330" spans="8:8">
      <c r="H330" s="150"/>
    </row>
    <row r="331" spans="8:8">
      <c r="H331" s="150"/>
    </row>
    <row r="332" spans="8:8">
      <c r="H332" s="150"/>
    </row>
    <row r="333" spans="8:8">
      <c r="H333" s="150"/>
    </row>
    <row r="334" spans="8:8">
      <c r="H334" s="150"/>
    </row>
    <row r="335" spans="8:8">
      <c r="H335" s="150"/>
    </row>
    <row r="336" spans="8:8">
      <c r="H336" s="150"/>
    </row>
    <row r="337" spans="8:8">
      <c r="H337" s="150"/>
    </row>
    <row r="338" spans="8:8">
      <c r="H338" s="150"/>
    </row>
  </sheetData>
  <sheetProtection formatCells="0" formatColumns="0" formatRows="0"/>
  <protectedRanges>
    <protectedRange sqref="B1:M1048576" name="Диапазон1"/>
  </protectedRanges>
  <mergeCells count="11">
    <mergeCell ref="A8:A10"/>
    <mergeCell ref="B8:B10"/>
    <mergeCell ref="C8:F9"/>
    <mergeCell ref="G8:G10"/>
    <mergeCell ref="H8:L9"/>
    <mergeCell ref="B3:M3"/>
    <mergeCell ref="B4:M4"/>
    <mergeCell ref="B5:M5"/>
    <mergeCell ref="B6:M6"/>
    <mergeCell ref="N8:Q10"/>
    <mergeCell ref="M8:M10"/>
  </mergeCells>
  <printOptions horizontalCentered="1"/>
  <pageMargins left="0.39370078740157483" right="0.19685039370078741" top="0.19685039370078741" bottom="0.19685039370078741" header="0.11811023622047245" footer="0.11811023622047245"/>
  <pageSetup paperSize="9" scale="96" fitToHeight="2" orientation="portrait" blackAndWhite="1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>
    <tabColor theme="4" tint="-0.249977111117893"/>
    <pageSetUpPr fitToPage="1"/>
  </sheetPr>
  <dimension ref="A1:AO110"/>
  <sheetViews>
    <sheetView zoomScale="90" zoomScaleNormal="90" workbookViewId="0">
      <selection activeCell="AB14" sqref="AB14"/>
    </sheetView>
  </sheetViews>
  <sheetFormatPr defaultColWidth="9.140625" defaultRowHeight="15"/>
  <cols>
    <col min="1" max="1" width="4.7109375" style="5" customWidth="1"/>
    <col min="2" max="2" width="13.5703125" style="5" customWidth="1"/>
    <col min="3" max="3" width="23.28515625" style="51" customWidth="1"/>
    <col min="4" max="4" width="6.5703125" style="5" customWidth="1"/>
    <col min="5" max="5" width="12.42578125" style="5" customWidth="1"/>
    <col min="6" max="6" width="8.28515625" style="5" customWidth="1"/>
    <col min="7" max="7" width="6.7109375" style="45" customWidth="1"/>
    <col min="8" max="8" width="4.7109375" style="5" customWidth="1"/>
    <col min="9" max="9" width="8.28515625" style="5" customWidth="1"/>
    <col min="10" max="10" width="8.42578125" style="5" customWidth="1"/>
    <col min="11" max="11" width="8.140625" style="5" bestFit="1" customWidth="1"/>
    <col min="12" max="12" width="8.28515625" style="5" customWidth="1"/>
    <col min="13" max="13" width="5.7109375" style="5" customWidth="1"/>
    <col min="14" max="14" width="4.7109375" style="5" customWidth="1"/>
    <col min="15" max="15" width="8.28515625" style="5" customWidth="1"/>
    <col min="16" max="16" width="8.42578125" style="5" customWidth="1"/>
    <col min="17" max="17" width="4.5703125" style="5" customWidth="1"/>
    <col min="18" max="19" width="4.7109375" style="5" customWidth="1"/>
    <col min="20" max="20" width="5.7109375" style="5" bestFit="1" customWidth="1"/>
    <col min="21" max="24" width="4.7109375" style="5" customWidth="1"/>
    <col min="25" max="25" width="5.7109375" style="5" bestFit="1" customWidth="1"/>
    <col min="26" max="26" width="4.7109375" style="5" customWidth="1"/>
    <col min="27" max="27" width="5.42578125" style="46" customWidth="1"/>
    <col min="28" max="28" width="5.28515625" style="47" customWidth="1"/>
    <col min="29" max="29" width="33" style="5" bestFit="1" customWidth="1"/>
    <col min="30" max="30" width="5.7109375" style="5" customWidth="1"/>
    <col min="31" max="31" width="5.85546875" style="5" bestFit="1" customWidth="1"/>
    <col min="32" max="32" width="5.5703125" style="5" bestFit="1" customWidth="1"/>
    <col min="33" max="33" width="6.28515625" style="5" bestFit="1" customWidth="1"/>
    <col min="34" max="34" width="4.7109375" style="5" bestFit="1" customWidth="1"/>
    <col min="35" max="35" width="7.7109375" style="5" customWidth="1"/>
    <col min="36" max="36" width="4" style="5" bestFit="1" customWidth="1"/>
    <col min="37" max="37" width="7.28515625" style="46" bestFit="1" customWidth="1"/>
    <col min="38" max="38" width="8.28515625" style="46" bestFit="1" customWidth="1"/>
    <col min="39" max="39" width="5.5703125" style="48" bestFit="1" customWidth="1"/>
    <col min="40" max="40" width="6.7109375" style="47" bestFit="1" customWidth="1"/>
    <col min="41" max="41" width="9.28515625" style="48" bestFit="1" customWidth="1"/>
    <col min="42" max="42" width="5.7109375" style="47" customWidth="1"/>
    <col min="43" max="44" width="9.140625" style="47" customWidth="1"/>
    <col min="45" max="16384" width="9.140625" style="47"/>
  </cols>
  <sheetData>
    <row r="1" spans="1:41" ht="23.25" customHeight="1">
      <c r="C1" s="306" t="s">
        <v>51</v>
      </c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6"/>
      <c r="AA1" s="306"/>
    </row>
    <row r="2" spans="1:41" ht="23.25">
      <c r="C2" s="307" t="s">
        <v>56</v>
      </c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W2" s="307"/>
      <c r="X2" s="307"/>
      <c r="Y2" s="307"/>
      <c r="Z2" s="307"/>
      <c r="AA2" s="307"/>
    </row>
    <row r="3" spans="1:41" ht="23.25">
      <c r="C3" s="23"/>
      <c r="D3" s="184" t="str">
        <f>Жюри!G8</f>
        <v>2023/2024уч.год</v>
      </c>
      <c r="E3" s="21"/>
      <c r="F3" s="21"/>
      <c r="G3" s="22"/>
      <c r="H3" s="21"/>
      <c r="I3" s="21"/>
      <c r="J3" s="21"/>
      <c r="K3" s="21"/>
      <c r="O3" s="21"/>
      <c r="Q3" s="21"/>
      <c r="V3" s="21" t="s">
        <v>15</v>
      </c>
    </row>
    <row r="4" spans="1:41" ht="14.25" customHeight="1">
      <c r="C4" s="20"/>
      <c r="D4" s="21"/>
      <c r="E4" s="21"/>
      <c r="F4" s="21"/>
      <c r="G4" s="22"/>
      <c r="H4" s="21"/>
      <c r="I4" s="21"/>
      <c r="J4" s="21"/>
      <c r="K4" s="21"/>
      <c r="O4" s="21"/>
      <c r="P4" s="21"/>
      <c r="Q4" s="21"/>
    </row>
    <row r="5" spans="1:41" ht="15" customHeight="1">
      <c r="A5" s="311" t="s">
        <v>0</v>
      </c>
      <c r="B5" s="311" t="s">
        <v>1</v>
      </c>
      <c r="C5" s="311" t="s">
        <v>73</v>
      </c>
      <c r="D5" s="316" t="s">
        <v>4</v>
      </c>
      <c r="E5" s="311" t="s">
        <v>75</v>
      </c>
      <c r="F5" s="326" t="s">
        <v>69</v>
      </c>
      <c r="G5" s="327"/>
      <c r="H5" s="328"/>
      <c r="I5" s="332" t="s">
        <v>98</v>
      </c>
      <c r="J5" s="333"/>
      <c r="K5" s="334"/>
      <c r="L5" s="326" t="s">
        <v>144</v>
      </c>
      <c r="M5" s="327"/>
      <c r="N5" s="328"/>
      <c r="O5" s="332" t="s">
        <v>145</v>
      </c>
      <c r="P5" s="333"/>
      <c r="Q5" s="333"/>
      <c r="R5" s="333"/>
      <c r="S5" s="333"/>
      <c r="T5" s="333"/>
      <c r="U5" s="333"/>
      <c r="V5" s="333"/>
      <c r="W5" s="333"/>
      <c r="X5" s="333"/>
      <c r="Y5" s="334"/>
      <c r="Z5" s="319" t="s">
        <v>76</v>
      </c>
      <c r="AA5" s="322" t="s">
        <v>97</v>
      </c>
      <c r="AB5" s="325" t="s">
        <v>57</v>
      </c>
      <c r="AC5" s="317" t="s">
        <v>74</v>
      </c>
      <c r="AD5" s="14"/>
      <c r="AE5" s="14"/>
      <c r="AF5" s="14"/>
      <c r="AG5" s="14"/>
      <c r="AH5" s="14"/>
      <c r="AI5" s="14"/>
      <c r="AJ5" s="14"/>
      <c r="AK5" s="16"/>
      <c r="AL5" s="16"/>
    </row>
    <row r="6" spans="1:41" ht="15" customHeight="1">
      <c r="A6" s="311"/>
      <c r="B6" s="311"/>
      <c r="C6" s="311"/>
      <c r="D6" s="316"/>
      <c r="E6" s="311"/>
      <c r="F6" s="329"/>
      <c r="G6" s="330"/>
      <c r="H6" s="331"/>
      <c r="I6" s="335"/>
      <c r="J6" s="336"/>
      <c r="K6" s="337"/>
      <c r="L6" s="329"/>
      <c r="M6" s="330"/>
      <c r="N6" s="331"/>
      <c r="O6" s="335"/>
      <c r="P6" s="336"/>
      <c r="Q6" s="336"/>
      <c r="R6" s="336"/>
      <c r="S6" s="336"/>
      <c r="T6" s="336"/>
      <c r="U6" s="336"/>
      <c r="V6" s="336"/>
      <c r="W6" s="336"/>
      <c r="X6" s="336"/>
      <c r="Y6" s="337"/>
      <c r="Z6" s="320"/>
      <c r="AA6" s="323"/>
      <c r="AB6" s="325"/>
      <c r="AC6" s="317"/>
      <c r="AD6" s="14"/>
      <c r="AE6" s="14"/>
      <c r="AF6" s="14"/>
      <c r="AG6" s="14"/>
      <c r="AH6" s="14"/>
      <c r="AI6" s="14"/>
      <c r="AJ6" s="14"/>
      <c r="AK6" s="16"/>
      <c r="AL6" s="16"/>
    </row>
    <row r="7" spans="1:41" ht="15" customHeight="1">
      <c r="A7" s="311"/>
      <c r="B7" s="311"/>
      <c r="C7" s="311"/>
      <c r="D7" s="316"/>
      <c r="E7" s="311"/>
      <c r="F7" s="308" t="s">
        <v>3</v>
      </c>
      <c r="G7" s="308" t="s">
        <v>49</v>
      </c>
      <c r="H7" s="314" t="s">
        <v>14</v>
      </c>
      <c r="I7" s="313" t="s">
        <v>3</v>
      </c>
      <c r="J7" s="313" t="s">
        <v>46</v>
      </c>
      <c r="K7" s="309" t="s">
        <v>14</v>
      </c>
      <c r="L7" s="308" t="s">
        <v>3</v>
      </c>
      <c r="M7" s="308" t="s">
        <v>96</v>
      </c>
      <c r="N7" s="308" t="s">
        <v>96</v>
      </c>
      <c r="O7" s="313" t="s">
        <v>3</v>
      </c>
      <c r="P7" s="311" t="s">
        <v>9</v>
      </c>
      <c r="Q7" s="312"/>
      <c r="R7" s="311" t="s">
        <v>10</v>
      </c>
      <c r="S7" s="312"/>
      <c r="T7" s="311" t="s">
        <v>12</v>
      </c>
      <c r="U7" s="312"/>
      <c r="V7" s="311" t="s">
        <v>13</v>
      </c>
      <c r="W7" s="312"/>
      <c r="X7" s="309" t="s">
        <v>11</v>
      </c>
      <c r="Y7" s="309" t="s">
        <v>14</v>
      </c>
      <c r="Z7" s="320"/>
      <c r="AA7" s="323"/>
      <c r="AB7" s="325"/>
      <c r="AC7" s="317"/>
      <c r="AD7" s="14"/>
      <c r="AE7" s="14"/>
      <c r="AF7" s="14"/>
      <c r="AG7" s="14"/>
      <c r="AH7" s="14"/>
      <c r="AI7" s="14"/>
      <c r="AJ7" s="14"/>
      <c r="AK7" s="16"/>
      <c r="AL7" s="16"/>
    </row>
    <row r="8" spans="1:41" ht="49.5" customHeight="1">
      <c r="A8" s="311"/>
      <c r="B8" s="311"/>
      <c r="C8" s="311"/>
      <c r="D8" s="316"/>
      <c r="E8" s="311"/>
      <c r="F8" s="308"/>
      <c r="G8" s="308"/>
      <c r="H8" s="315"/>
      <c r="I8" s="313"/>
      <c r="J8" s="313"/>
      <c r="K8" s="310"/>
      <c r="L8" s="308"/>
      <c r="M8" s="308"/>
      <c r="N8" s="308"/>
      <c r="O8" s="313"/>
      <c r="P8" s="195" t="s">
        <v>46</v>
      </c>
      <c r="Q8" s="195" t="s">
        <v>8</v>
      </c>
      <c r="R8" s="195" t="s">
        <v>47</v>
      </c>
      <c r="S8" s="195" t="s">
        <v>8</v>
      </c>
      <c r="T8" s="195" t="s">
        <v>47</v>
      </c>
      <c r="U8" s="195" t="s">
        <v>8</v>
      </c>
      <c r="V8" s="195" t="s">
        <v>48</v>
      </c>
      <c r="W8" s="195" t="s">
        <v>8</v>
      </c>
      <c r="X8" s="310"/>
      <c r="Y8" s="310"/>
      <c r="Z8" s="321"/>
      <c r="AA8" s="324"/>
      <c r="AB8" s="325"/>
      <c r="AC8" s="318"/>
      <c r="AD8" s="14"/>
      <c r="AE8" s="15" t="s">
        <v>30</v>
      </c>
      <c r="AF8" s="14" t="s">
        <v>31</v>
      </c>
      <c r="AG8" s="15" t="s">
        <v>30</v>
      </c>
      <c r="AH8" s="14" t="s">
        <v>32</v>
      </c>
      <c r="AI8" s="15" t="s">
        <v>30</v>
      </c>
      <c r="AJ8" s="47" t="s">
        <v>29</v>
      </c>
      <c r="AK8" s="48" t="s">
        <v>10</v>
      </c>
      <c r="AL8" s="48" t="s">
        <v>12</v>
      </c>
      <c r="AM8" s="48" t="s">
        <v>28</v>
      </c>
      <c r="AN8" s="49" t="s">
        <v>30</v>
      </c>
      <c r="AO8" s="48" t="s">
        <v>59</v>
      </c>
    </row>
    <row r="9" spans="1:41" ht="1.5" customHeight="1">
      <c r="A9" s="1"/>
      <c r="B9" s="1"/>
      <c r="C9" s="1"/>
      <c r="D9" s="3"/>
      <c r="E9" s="1"/>
      <c r="F9" s="141"/>
      <c r="G9" s="50"/>
      <c r="H9" s="6"/>
      <c r="I9" s="142"/>
      <c r="J9" s="6"/>
      <c r="K9" s="6"/>
      <c r="L9" s="142"/>
      <c r="M9" s="6"/>
      <c r="N9" s="6"/>
      <c r="O9" s="107"/>
      <c r="P9" s="6"/>
      <c r="Q9" s="6"/>
      <c r="R9" s="6"/>
      <c r="S9" s="7"/>
      <c r="T9" s="6"/>
      <c r="U9" s="6"/>
      <c r="V9" s="6"/>
      <c r="W9" s="6"/>
      <c r="X9" s="6"/>
      <c r="Y9" s="6"/>
      <c r="Z9" s="2"/>
      <c r="AA9" s="9"/>
      <c r="AB9" s="43"/>
      <c r="AC9" s="4"/>
      <c r="AD9" s="8"/>
      <c r="AE9" s="8"/>
      <c r="AF9" s="8"/>
      <c r="AG9" s="8"/>
      <c r="AH9" s="8"/>
      <c r="AI9" s="8"/>
      <c r="AJ9" s="8"/>
      <c r="AK9" s="17"/>
      <c r="AL9" s="17"/>
    </row>
    <row r="10" spans="1:41" ht="15" customHeight="1">
      <c r="A10" s="7">
        <f>IF(C10="","",УчастЮн!A10)</f>
        <v>1</v>
      </c>
      <c r="B10" s="35" t="str">
        <f>IF(УчастЮн!B10="","",УчастЮн!B10)</f>
        <v>Каменецкий</v>
      </c>
      <c r="C10" s="44" t="str">
        <f>IF(УчастЮн!C10="","",УчастЮн!C10)</f>
        <v>Краснопольский Роман Викторович</v>
      </c>
      <c r="D10" s="40">
        <f>IF(УчастЮн!D10="","",УчастЮн!D10)</f>
        <v>10</v>
      </c>
      <c r="E10" s="41" t="str">
        <f>IF(УчастЮн!E10="","",УчастЮн!E10)</f>
        <v xml:space="preserve">Государственное учреждение образования "Средняя школа №2 г. Каменца" </v>
      </c>
      <c r="F10" s="205" t="str">
        <f>IF(УчастЮн!G10="","",УчастЮн!G10)</f>
        <v>т08</v>
      </c>
      <c r="G10" s="72">
        <f t="shared" ref="G10:G17" si="0">IF(F10="","",VLOOKUP(F10,$AE$10:$AF$111,2,0))</f>
        <v>24.5</v>
      </c>
      <c r="H10" s="146">
        <f t="shared" ref="H10:H17" si="1">IF($C10="","",IF(F10="","",RANK(G10,$G$10:$G$60,0)))</f>
        <v>2</v>
      </c>
      <c r="I10" s="203" t="str">
        <f>IF(УчастЮн!H10="","",УчастЮн!H10)</f>
        <v>пЮ09</v>
      </c>
      <c r="J10" s="72">
        <f t="shared" ref="J10:J17" si="2">IF(I10="","",VLOOKUP(I10,$AG$10:$AH$60,2,0))</f>
        <v>45.38</v>
      </c>
      <c r="K10" s="146">
        <f t="shared" ref="K10:K60" si="3">IF(J10="","",RANK(J10,$J$10:$J$60,1))</f>
        <v>6</v>
      </c>
      <c r="L10" s="203" t="s">
        <v>170</v>
      </c>
      <c r="M10" s="73">
        <f t="shared" ref="M10:M18" si="4">IF(L10="","",VLOOKUP(L10,$AN$10:$AO$60,2,0))</f>
        <v>3</v>
      </c>
      <c r="N10" s="146">
        <f>IF($L10="","",IF(ISNUMBER(M10),RANK(M10,$M$10:$M$60,1),COUNTA($C$10:$C$60)))</f>
        <v>3</v>
      </c>
      <c r="O10" s="204" t="s">
        <v>199</v>
      </c>
      <c r="P10" s="72">
        <f t="shared" ref="P10:P17" si="5">IF(O10="","",VLOOKUP(O10,$AI$10:$AM$60,2,0))</f>
        <v>8.8699999999999992</v>
      </c>
      <c r="Q10" s="147">
        <f t="shared" ref="Q10:Q17" si="6">IF($O10="","",IF(P10="х",COUNTA(C$10:C$60),RANK(P10,$P$10:$P$60,1)))</f>
        <v>5</v>
      </c>
      <c r="R10" s="73">
        <f t="shared" ref="R10:R17" si="7">IF(O10="","",VLOOKUP(O10,$AI$10:$AM$60,3,0))</f>
        <v>17</v>
      </c>
      <c r="S10" s="72">
        <f>IF($O10="","",IF(R10="Х",COUNTA(C8:C48),RANK(R10,$R$10:$R$60,0)))</f>
        <v>4</v>
      </c>
      <c r="T10" s="73">
        <f t="shared" ref="T10:T17" si="8">IF(O10="","",VLOOKUP(O10,$AI$10:$AM$60,4,0))</f>
        <v>229</v>
      </c>
      <c r="U10" s="72">
        <f t="shared" ref="U10:U17" si="9">IF($O10="","",IF(T10="х",COUNTA(C$10:C$60),RANK(T10,$T$10:$T$60,0)))</f>
        <v>9</v>
      </c>
      <c r="V10" s="72">
        <f t="shared" ref="V10:V17" si="10">IF(O10="","",VLOOKUP(O10,$AI$10:$AM$60,5,0))</f>
        <v>14</v>
      </c>
      <c r="W10" s="72">
        <f t="shared" ref="W10:W17" si="11">IF($O10="","",IF(V10="х",COUNTA(C$10:C$60),RANK(V10,$V$10:$V$60,0)))</f>
        <v>4</v>
      </c>
      <c r="X10" s="72">
        <f>IF(C10="","",IF(O10="","",SUM(W10,U10,S10,Q10)))</f>
        <v>22</v>
      </c>
      <c r="Y10" s="74">
        <f t="shared" ref="Y10:Y17" si="12">IF($C10="","",IF(O10="","",RANK(X10,$X$10:$X$60,1)))</f>
        <v>6</v>
      </c>
      <c r="Z10" s="144">
        <f t="shared" ref="Z10:Z41" si="13">IF(AND(ISNUMBER(H10),ISNUMBER(K10),ISNUMBER(Y10),ISNUMBER(N10)),SUM(N10,K10,Y10,H10),"")</f>
        <v>17</v>
      </c>
      <c r="AA10" s="145">
        <f>IF(ISNUMBER(Z10),RANK(Z10,$Z$10:$Z$66,1),"")</f>
        <v>4</v>
      </c>
      <c r="AB10" s="209"/>
      <c r="AC10" s="44" t="str">
        <f>IF(УчастЮн!F10="","",УчастЮн!F10)</f>
        <v>Баранов Сергей Викторович</v>
      </c>
      <c r="AD10" s="8"/>
      <c r="AE10" s="8" t="str">
        <f>'1тур'!B11</f>
        <v>т01</v>
      </c>
      <c r="AF10" s="8">
        <f>'1тур'!I11</f>
        <v>21</v>
      </c>
      <c r="AG10" s="8" t="str">
        <f>'2тур_Юн'!B11</f>
        <v>пЮ01</v>
      </c>
      <c r="AH10" s="27">
        <f>'2тур_Юн'!F11</f>
        <v>46.58</v>
      </c>
      <c r="AI10" s="8" t="str">
        <f>'4тур_Юн'!B12</f>
        <v>уфпЮ01</v>
      </c>
      <c r="AJ10" s="8">
        <f>'4тур_Юн'!F12</f>
        <v>8.18</v>
      </c>
      <c r="AK10" s="17">
        <f>'4тур_Юн'!G12</f>
        <v>3</v>
      </c>
      <c r="AL10" s="17">
        <f>'4тур_Юн'!L12</f>
        <v>262</v>
      </c>
      <c r="AM10" s="48">
        <f>'4тур_Юн'!M12</f>
        <v>19</v>
      </c>
      <c r="AN10" s="42" t="str">
        <f>'3тур_Юн'!C12</f>
        <v>сиЮ01</v>
      </c>
      <c r="AO10" s="48">
        <f>'3тур_Юн'!N12</f>
        <v>1</v>
      </c>
    </row>
    <row r="11" spans="1:41" ht="15" customHeight="1">
      <c r="A11" s="7">
        <f>IF(C11="","",УчастЮн!A11)</f>
        <v>2</v>
      </c>
      <c r="B11" s="35" t="str">
        <f>IF(УчастЮн!B11="","",УчастЮн!B11)</f>
        <v>Каменецкий</v>
      </c>
      <c r="C11" s="44" t="str">
        <f>IF(УчастЮн!C11="","",УчастЮн!C11)</f>
        <v>Мышленник Петр Альбертович</v>
      </c>
      <c r="D11" s="40">
        <f>IF(УчастЮн!D11="","",УчастЮн!D11)</f>
        <v>10</v>
      </c>
      <c r="E11" s="41" t="str">
        <f>IF(УчастЮн!E11="","",УчастЮн!E11)</f>
        <v>Государственное учреждение образования "Каменюкская средняя школа" Каменецкого района</v>
      </c>
      <c r="F11" s="205" t="str">
        <f>IF(УчастЮн!G11="","",УчастЮн!G11)</f>
        <v>т04</v>
      </c>
      <c r="G11" s="72">
        <f t="shared" si="0"/>
        <v>22.5</v>
      </c>
      <c r="H11" s="146">
        <f t="shared" si="1"/>
        <v>3</v>
      </c>
      <c r="I11" s="203" t="str">
        <f>IF(УчастЮн!H11="","",УчастЮн!H11)</f>
        <v>пЮ01</v>
      </c>
      <c r="J11" s="72">
        <f t="shared" si="2"/>
        <v>46.58</v>
      </c>
      <c r="K11" s="146">
        <f t="shared" si="3"/>
        <v>7</v>
      </c>
      <c r="L11" s="203" t="s">
        <v>193</v>
      </c>
      <c r="M11" s="73">
        <f t="shared" si="4"/>
        <v>2</v>
      </c>
      <c r="N11" s="146">
        <f t="shared" ref="N11:N41" si="14">IF($L11="","",IF(ISNUMBER(M11),RANK(M11,$M$10:$M$60,1),COUNTA($C$10:$C$60)))</f>
        <v>2</v>
      </c>
      <c r="O11" s="204" t="s">
        <v>194</v>
      </c>
      <c r="P11" s="72">
        <f t="shared" si="5"/>
        <v>8.9</v>
      </c>
      <c r="Q11" s="147">
        <f t="shared" si="6"/>
        <v>6</v>
      </c>
      <c r="R11" s="73">
        <f t="shared" si="7"/>
        <v>18</v>
      </c>
      <c r="S11" s="72">
        <f>IF($O11="","",IF(R11="Х",COUNTA(C9:C60),RANK(R11,$R$10:$R$60,0)))</f>
        <v>2</v>
      </c>
      <c r="T11" s="73">
        <f t="shared" si="8"/>
        <v>245</v>
      </c>
      <c r="U11" s="72">
        <f t="shared" si="9"/>
        <v>8</v>
      </c>
      <c r="V11" s="72">
        <f t="shared" si="10"/>
        <v>15</v>
      </c>
      <c r="W11" s="72">
        <f t="shared" si="11"/>
        <v>3</v>
      </c>
      <c r="X11" s="72">
        <f t="shared" ref="X11:X17" si="15">IF(C11="","",IF(O11="","",SUM(W11,U11,S11,Q11)))</f>
        <v>19</v>
      </c>
      <c r="Y11" s="74">
        <f t="shared" si="12"/>
        <v>3</v>
      </c>
      <c r="Z11" s="144">
        <f t="shared" si="13"/>
        <v>15</v>
      </c>
      <c r="AA11" s="145">
        <f t="shared" ref="AA11:AA60" si="16">IF(ISNUMBER(Z11),RANK(Z11,$Z$10:$Z$66,1),"")</f>
        <v>3</v>
      </c>
      <c r="AB11" s="209" t="s">
        <v>292</v>
      </c>
      <c r="AC11" s="44" t="str">
        <f>IF(УчастЮн!F11="","",УчастЮн!F11)</f>
        <v>Мышленик Виктор Владимирович</v>
      </c>
      <c r="AD11" s="8"/>
      <c r="AE11" s="8" t="str">
        <f>'1тур'!B12</f>
        <v>т02</v>
      </c>
      <c r="AF11" s="8">
        <f>'1тур'!I12</f>
        <v>23.5</v>
      </c>
      <c r="AG11" s="8" t="str">
        <f>'2тур_Юн'!B12</f>
        <v>пЮ02</v>
      </c>
      <c r="AH11" s="27">
        <f>'2тур_Юн'!F12</f>
        <v>38</v>
      </c>
      <c r="AI11" s="8" t="str">
        <f>'4тур_Юн'!B13</f>
        <v>уфпЮ02</v>
      </c>
      <c r="AJ11" s="8">
        <f>'4тур_Юн'!F13</f>
        <v>8.65</v>
      </c>
      <c r="AK11" s="17">
        <f>'4тур_Юн'!G13</f>
        <v>15</v>
      </c>
      <c r="AL11" s="17">
        <f>'4тур_Юн'!L13</f>
        <v>267</v>
      </c>
      <c r="AM11" s="48">
        <f>'4тур_Юн'!M13</f>
        <v>7</v>
      </c>
      <c r="AN11" s="42" t="str">
        <f>'3тур_Юн'!C13</f>
        <v>сиЮ02</v>
      </c>
      <c r="AO11" s="48">
        <f>'3тур_Юн'!N13</f>
        <v>6</v>
      </c>
    </row>
    <row r="12" spans="1:41" ht="15" customHeight="1">
      <c r="A12" s="7">
        <f>IF(C12="","",УчастЮн!A12)</f>
        <v>3</v>
      </c>
      <c r="B12" s="35" t="str">
        <f>IF(УчастЮн!B12="","",УчастЮн!B12)</f>
        <v>Каменецкий</v>
      </c>
      <c r="C12" s="44" t="str">
        <f>IF(УчастЮн!C12="","",УчастЮн!C12)</f>
        <v>Денисюк Глеб Алексеевич</v>
      </c>
      <c r="D12" s="40">
        <f>IF(УчастЮн!D12="","",УчастЮн!D12)</f>
        <v>10</v>
      </c>
      <c r="E12" s="41" t="str">
        <f>IF(УчастЮн!E12="","",УчастЮн!E12)</f>
        <v>Государственное учреждение образования "Ряснянская средняя школа" Каменецкого района</v>
      </c>
      <c r="F12" s="205" t="str">
        <f>IF(УчастЮн!G12="","",УчастЮн!G12)</f>
        <v>т06</v>
      </c>
      <c r="G12" s="72">
        <f t="shared" si="0"/>
        <v>22</v>
      </c>
      <c r="H12" s="146">
        <f t="shared" si="1"/>
        <v>4</v>
      </c>
      <c r="I12" s="203" t="str">
        <f>IF(УчастЮн!H12="","",УчастЮн!H12)</f>
        <v>пЮ08</v>
      </c>
      <c r="J12" s="72">
        <f t="shared" si="2"/>
        <v>50.03</v>
      </c>
      <c r="K12" s="146">
        <f t="shared" si="3"/>
        <v>8</v>
      </c>
      <c r="L12" s="203" t="s">
        <v>196</v>
      </c>
      <c r="M12" s="73">
        <f t="shared" si="4"/>
        <v>8</v>
      </c>
      <c r="N12" s="146">
        <f t="shared" si="14"/>
        <v>8</v>
      </c>
      <c r="O12" s="204" t="s">
        <v>160</v>
      </c>
      <c r="P12" s="72">
        <f t="shared" si="5"/>
        <v>9.67</v>
      </c>
      <c r="Q12" s="147">
        <f t="shared" si="6"/>
        <v>9</v>
      </c>
      <c r="R12" s="73">
        <f t="shared" si="7"/>
        <v>10</v>
      </c>
      <c r="S12" s="72">
        <f t="shared" ref="S12:S17" si="17">IF($O12="","",IF(R12="Х",COUNTA(C10:C60),RANK(R12,$R$10:$R$60,0)))</f>
        <v>7</v>
      </c>
      <c r="T12" s="73">
        <f t="shared" si="8"/>
        <v>261</v>
      </c>
      <c r="U12" s="72">
        <f t="shared" si="9"/>
        <v>4</v>
      </c>
      <c r="V12" s="72">
        <f t="shared" si="10"/>
        <v>10</v>
      </c>
      <c r="W12" s="72">
        <f t="shared" si="11"/>
        <v>7</v>
      </c>
      <c r="X12" s="72">
        <f t="shared" si="15"/>
        <v>27</v>
      </c>
      <c r="Y12" s="74">
        <f t="shared" si="12"/>
        <v>8</v>
      </c>
      <c r="Z12" s="144">
        <f t="shared" si="13"/>
        <v>28</v>
      </c>
      <c r="AA12" s="145">
        <f t="shared" si="16"/>
        <v>9</v>
      </c>
      <c r="AB12" s="75"/>
      <c r="AC12" s="44" t="str">
        <f>IF(УчастЮн!F12="","",УчастЮн!F12)</f>
        <v>Ярошук Андрей Николаевич</v>
      </c>
      <c r="AD12" s="8"/>
      <c r="AE12" s="8" t="str">
        <f>'1тур'!B13</f>
        <v>т03</v>
      </c>
      <c r="AF12" s="8">
        <f>'1тур'!I13</f>
        <v>33</v>
      </c>
      <c r="AG12" s="8" t="str">
        <f>'2тур_Юн'!B13</f>
        <v>пЮ03</v>
      </c>
      <c r="AH12" s="27">
        <f>'2тур_Юн'!F13</f>
        <v>72.47</v>
      </c>
      <c r="AI12" s="8" t="str">
        <f>'4тур_Юн'!B14</f>
        <v>уфпЮ03</v>
      </c>
      <c r="AJ12" s="8">
        <f>'4тур_Юн'!F14</f>
        <v>8.9</v>
      </c>
      <c r="AK12" s="17">
        <f>'4тур_Юн'!G14</f>
        <v>18</v>
      </c>
      <c r="AL12" s="17">
        <f>'4тур_Юн'!L14</f>
        <v>245</v>
      </c>
      <c r="AM12" s="48">
        <f>'4тур_Юн'!M14</f>
        <v>15</v>
      </c>
      <c r="AN12" s="42" t="str">
        <f>'3тур_Юн'!C14</f>
        <v>сиЮ03</v>
      </c>
      <c r="AO12" s="48">
        <f>'3тур_Юн'!N14</f>
        <v>2</v>
      </c>
    </row>
    <row r="13" spans="1:41" ht="15" customHeight="1">
      <c r="A13" s="7">
        <f>IF(C13="","",УчастЮн!A13)</f>
        <v>4</v>
      </c>
      <c r="B13" s="35" t="str">
        <f>IF(УчастЮн!B13="","",УчастЮн!B13)</f>
        <v>Каменецкий</v>
      </c>
      <c r="C13" s="44" t="str">
        <f>IF(УчастЮн!C13="","",УчастЮн!C13)</f>
        <v>Венско Кирилл Сергеевич</v>
      </c>
      <c r="D13" s="40">
        <f>IF(УчастЮн!D13="","",УчастЮн!D13)</f>
        <v>10</v>
      </c>
      <c r="E13" s="41" t="str">
        <f>IF(УчастЮн!E13="","",УчастЮн!E13)</f>
        <v>Государственное учреждение образования "Высоковская средняя школа" Каменецкого района</v>
      </c>
      <c r="F13" s="205" t="str">
        <f>IF(УчастЮн!G13="","",УчастЮн!G13)</f>
        <v>т09</v>
      </c>
      <c r="G13" s="72">
        <f t="shared" si="0"/>
        <v>14.5</v>
      </c>
      <c r="H13" s="146">
        <f t="shared" si="1"/>
        <v>9</v>
      </c>
      <c r="I13" s="203" t="str">
        <f>IF(УчастЮн!H13="","",УчастЮн!H13)</f>
        <v>пЮ04</v>
      </c>
      <c r="J13" s="72">
        <f t="shared" si="2"/>
        <v>35.06</v>
      </c>
      <c r="K13" s="146">
        <f t="shared" si="3"/>
        <v>2</v>
      </c>
      <c r="L13" s="203" t="s">
        <v>188</v>
      </c>
      <c r="M13" s="73">
        <f t="shared" si="4"/>
        <v>9</v>
      </c>
      <c r="N13" s="146">
        <f t="shared" si="14"/>
        <v>9</v>
      </c>
      <c r="O13" s="204" t="s">
        <v>177</v>
      </c>
      <c r="P13" s="72">
        <f t="shared" si="5"/>
        <v>8.92</v>
      </c>
      <c r="Q13" s="72">
        <f t="shared" si="6"/>
        <v>7</v>
      </c>
      <c r="R13" s="73">
        <f t="shared" si="7"/>
        <v>18</v>
      </c>
      <c r="S13" s="72">
        <f t="shared" si="17"/>
        <v>2</v>
      </c>
      <c r="T13" s="73">
        <f t="shared" si="8"/>
        <v>252</v>
      </c>
      <c r="U13" s="72">
        <f t="shared" si="9"/>
        <v>7</v>
      </c>
      <c r="V13" s="72">
        <f t="shared" si="10"/>
        <v>10</v>
      </c>
      <c r="W13" s="72">
        <f t="shared" si="11"/>
        <v>7</v>
      </c>
      <c r="X13" s="72">
        <f t="shared" si="15"/>
        <v>23</v>
      </c>
      <c r="Y13" s="74">
        <f t="shared" si="12"/>
        <v>7</v>
      </c>
      <c r="Z13" s="144">
        <f t="shared" si="13"/>
        <v>27</v>
      </c>
      <c r="AA13" s="145">
        <f t="shared" si="16"/>
        <v>8</v>
      </c>
      <c r="AB13" s="75"/>
      <c r="AC13" s="44" t="str">
        <f>IF(УчастЮн!F13="","",УчастЮн!F13)</f>
        <v>Романюк Александр Владимирович</v>
      </c>
      <c r="AD13" s="8"/>
      <c r="AE13" s="8" t="str">
        <f>'1тур'!B14</f>
        <v>т04</v>
      </c>
      <c r="AF13" s="8">
        <f>'1тур'!I14</f>
        <v>22.5</v>
      </c>
      <c r="AG13" s="8" t="str">
        <f>'2тур_Юн'!B14</f>
        <v>пЮ04</v>
      </c>
      <c r="AH13" s="27">
        <f>'2тур_Юн'!F14</f>
        <v>35.06</v>
      </c>
      <c r="AI13" s="8" t="str">
        <f>'4тур_Юн'!B15</f>
        <v>уфпЮ04</v>
      </c>
      <c r="AJ13" s="8">
        <f>'4тур_Юн'!F15</f>
        <v>8.48</v>
      </c>
      <c r="AK13" s="17">
        <f>'4тур_Юн'!G15</f>
        <v>23</v>
      </c>
      <c r="AL13" s="17">
        <f>'4тур_Юн'!L15</f>
        <v>272</v>
      </c>
      <c r="AM13" s="48">
        <f>'4тур_Юн'!M15</f>
        <v>16</v>
      </c>
      <c r="AN13" s="42" t="str">
        <f>'3тур_Юн'!C15</f>
        <v>сиЮ04</v>
      </c>
      <c r="AO13" s="48">
        <f>'3тур_Юн'!N15</f>
        <v>4</v>
      </c>
    </row>
    <row r="14" spans="1:41" ht="15" customHeight="1">
      <c r="A14" s="7">
        <f>IF(C14="","",УчастЮн!A14)</f>
        <v>5</v>
      </c>
      <c r="B14" s="35" t="str">
        <f>IF(УчастЮн!B14="","",УчастЮн!B14)</f>
        <v>Каменецкий</v>
      </c>
      <c r="C14" s="44" t="str">
        <f>IF(УчастЮн!C14="","",УчастЮн!C14)</f>
        <v>Пашкевич Артем Алексеевич</v>
      </c>
      <c r="D14" s="40">
        <f>IF(УчастЮн!D14="","",УчастЮн!D14)</f>
        <v>10</v>
      </c>
      <c r="E14" s="41" t="str">
        <f>IF(УчастЮн!E14="","",УчастЮн!E14)</f>
        <v>Государственное учреждение образования "Беловежская средняя школа" Каменецкого района</v>
      </c>
      <c r="F14" s="205" t="str">
        <f>IF(УчастЮн!G14="","",УчастЮн!G14)</f>
        <v>т13</v>
      </c>
      <c r="G14" s="72">
        <f t="shared" si="0"/>
        <v>21</v>
      </c>
      <c r="H14" s="146">
        <f t="shared" si="1"/>
        <v>5</v>
      </c>
      <c r="I14" s="203" t="str">
        <f>IF(УчастЮн!H14="","",УчастЮн!H14)</f>
        <v>пЮ07</v>
      </c>
      <c r="J14" s="72">
        <f t="shared" si="2"/>
        <v>45.06</v>
      </c>
      <c r="K14" s="146">
        <f t="shared" si="3"/>
        <v>5</v>
      </c>
      <c r="L14" s="203" t="s">
        <v>156</v>
      </c>
      <c r="M14" s="73">
        <f t="shared" si="4"/>
        <v>1</v>
      </c>
      <c r="N14" s="146">
        <f t="shared" si="14"/>
        <v>1</v>
      </c>
      <c r="O14" s="204" t="s">
        <v>157</v>
      </c>
      <c r="P14" s="72">
        <f t="shared" si="5"/>
        <v>8.18</v>
      </c>
      <c r="Q14" s="72">
        <f t="shared" si="6"/>
        <v>1</v>
      </c>
      <c r="R14" s="73">
        <f t="shared" si="7"/>
        <v>3</v>
      </c>
      <c r="S14" s="72">
        <f t="shared" si="17"/>
        <v>9</v>
      </c>
      <c r="T14" s="73">
        <f t="shared" si="8"/>
        <v>262</v>
      </c>
      <c r="U14" s="72">
        <f t="shared" si="9"/>
        <v>3</v>
      </c>
      <c r="V14" s="72">
        <f t="shared" si="10"/>
        <v>19</v>
      </c>
      <c r="W14" s="72">
        <f t="shared" si="11"/>
        <v>1</v>
      </c>
      <c r="X14" s="72">
        <f t="shared" si="15"/>
        <v>14</v>
      </c>
      <c r="Y14" s="74">
        <f t="shared" si="12"/>
        <v>2</v>
      </c>
      <c r="Z14" s="144">
        <f t="shared" si="13"/>
        <v>13</v>
      </c>
      <c r="AA14" s="145">
        <f t="shared" si="16"/>
        <v>2</v>
      </c>
      <c r="AB14" s="209" t="s">
        <v>291</v>
      </c>
      <c r="AC14" s="44" t="str">
        <f>IF(УчастЮн!F14="","",УчастЮн!F14)</f>
        <v>Вабищевич Юрий Леонидович</v>
      </c>
      <c r="AD14" s="8"/>
      <c r="AE14" s="8" t="str">
        <f>'1тур'!B15</f>
        <v>т05</v>
      </c>
      <c r="AF14" s="8">
        <f>'1тур'!I15</f>
        <v>39</v>
      </c>
      <c r="AG14" s="8" t="str">
        <f>'2тур_Юн'!B15</f>
        <v>пЮ05</v>
      </c>
      <c r="AH14" s="27">
        <f>'2тур_Юн'!F15</f>
        <v>38.69</v>
      </c>
      <c r="AI14" s="8" t="str">
        <f>'4тур_Юн'!B16</f>
        <v>уфпЮ05</v>
      </c>
      <c r="AJ14" s="8">
        <f>'4тур_Юн'!F16</f>
        <v>8.8699999999999992</v>
      </c>
      <c r="AK14" s="17">
        <f>'4тур_Юн'!G16</f>
        <v>17</v>
      </c>
      <c r="AL14" s="17">
        <f>'4тур_Юн'!L16</f>
        <v>229</v>
      </c>
      <c r="AM14" s="48">
        <f>'4тур_Юн'!M16</f>
        <v>14</v>
      </c>
      <c r="AN14" s="42" t="str">
        <f>'3тур_Юн'!C16</f>
        <v>сиЮ05</v>
      </c>
      <c r="AO14" s="48">
        <f>'3тур_Юн'!N16</f>
        <v>3</v>
      </c>
    </row>
    <row r="15" spans="1:41" ht="15" customHeight="1">
      <c r="A15" s="7">
        <f>IF(C15="","",УчастЮн!A15)</f>
        <v>6</v>
      </c>
      <c r="B15" s="35" t="str">
        <f>IF(УчастЮн!B15="","",УчастЮн!B15)</f>
        <v>Каменецкий</v>
      </c>
      <c r="C15" s="44" t="str">
        <f>IF(УчастЮн!C15="","",УчастЮн!C15)</f>
        <v xml:space="preserve">Бобрицкий Никита Сергеевич </v>
      </c>
      <c r="D15" s="40">
        <f>IF(УчастЮн!D15="","",УчастЮн!D15)</f>
        <v>10</v>
      </c>
      <c r="E15" s="41" t="str">
        <f>IF(УчастЮн!E15="","",УчастЮн!E15)</f>
        <v>Государственное учреждение образования "Войсковская средняя школа" Каменецкого района</v>
      </c>
      <c r="F15" s="205" t="str">
        <f>IF(УчастЮн!G15="","",УчастЮн!G15)</f>
        <v>т01</v>
      </c>
      <c r="G15" s="72">
        <f t="shared" si="0"/>
        <v>21</v>
      </c>
      <c r="H15" s="146">
        <f t="shared" si="1"/>
        <v>5</v>
      </c>
      <c r="I15" s="203" t="str">
        <f>IF(УчастЮн!H15="","",УчастЮн!H15)</f>
        <v>пЮ02</v>
      </c>
      <c r="J15" s="72">
        <f t="shared" si="2"/>
        <v>38</v>
      </c>
      <c r="K15" s="146">
        <f t="shared" si="3"/>
        <v>3</v>
      </c>
      <c r="L15" s="203" t="s">
        <v>166</v>
      </c>
      <c r="M15" s="73">
        <f t="shared" si="4"/>
        <v>6</v>
      </c>
      <c r="N15" s="146">
        <f t="shared" si="14"/>
        <v>6</v>
      </c>
      <c r="O15" s="204" t="s">
        <v>167</v>
      </c>
      <c r="P15" s="72">
        <f t="shared" si="5"/>
        <v>8.65</v>
      </c>
      <c r="Q15" s="72">
        <f t="shared" si="6"/>
        <v>4</v>
      </c>
      <c r="R15" s="73">
        <f t="shared" si="7"/>
        <v>15</v>
      </c>
      <c r="S15" s="72">
        <f t="shared" si="17"/>
        <v>5</v>
      </c>
      <c r="T15" s="73">
        <f t="shared" si="8"/>
        <v>267</v>
      </c>
      <c r="U15" s="72">
        <f t="shared" si="9"/>
        <v>2</v>
      </c>
      <c r="V15" s="72">
        <f t="shared" si="10"/>
        <v>7</v>
      </c>
      <c r="W15" s="72">
        <f t="shared" si="11"/>
        <v>9</v>
      </c>
      <c r="X15" s="72">
        <f t="shared" si="15"/>
        <v>20</v>
      </c>
      <c r="Y15" s="74">
        <f t="shared" si="12"/>
        <v>5</v>
      </c>
      <c r="Z15" s="144">
        <f t="shared" si="13"/>
        <v>19</v>
      </c>
      <c r="AA15" s="145">
        <f t="shared" si="16"/>
        <v>5</v>
      </c>
      <c r="AB15" s="75"/>
      <c r="AC15" s="44" t="str">
        <f>IF(УчастЮн!F15="","",УчастЮн!F15)</f>
        <v>Литвинчук Сергей Николаевич</v>
      </c>
      <c r="AD15" s="8"/>
      <c r="AE15" s="8" t="str">
        <f>'1тур'!B16</f>
        <v>т06</v>
      </c>
      <c r="AF15" s="8">
        <f>'1тур'!I16</f>
        <v>22</v>
      </c>
      <c r="AG15" s="8" t="str">
        <f>'2тур_Юн'!B16</f>
        <v>пЮ06</v>
      </c>
      <c r="AH15" s="27">
        <f>'2тур_Юн'!F16</f>
        <v>35</v>
      </c>
      <c r="AI15" s="8" t="str">
        <f>'4тур_Юн'!B17</f>
        <v>уфпЮ06</v>
      </c>
      <c r="AJ15" s="8">
        <f>'4тур_Юн'!F17</f>
        <v>9.2899999999999991</v>
      </c>
      <c r="AK15" s="17">
        <f>'4тур_Юн'!G17</f>
        <v>7</v>
      </c>
      <c r="AL15" s="17">
        <f>'4тур_Юн'!L17</f>
        <v>260</v>
      </c>
      <c r="AM15" s="48">
        <f>'4тур_Юн'!M17</f>
        <v>11</v>
      </c>
      <c r="AN15" s="42" t="str">
        <f>'3тур_Юн'!C17</f>
        <v>сиЮ06</v>
      </c>
      <c r="AO15" s="48">
        <f>'3тур_Юн'!N17</f>
        <v>5</v>
      </c>
    </row>
    <row r="16" spans="1:41" ht="15" customHeight="1">
      <c r="A16" s="7">
        <f>IF(C16="","",УчастЮн!A16)</f>
        <v>7</v>
      </c>
      <c r="B16" s="35" t="str">
        <f>IF(УчастЮн!B16="","",УчастЮн!B16)</f>
        <v>Каменецкий</v>
      </c>
      <c r="C16" s="44" t="str">
        <f>IF(УчастЮн!C16="","",УчастЮн!C16)</f>
        <v>Романюк Иван Павлович</v>
      </c>
      <c r="D16" s="40">
        <f>IF(УчастЮн!D16="","",УчастЮн!D16)</f>
        <v>11</v>
      </c>
      <c r="E16" s="41" t="str">
        <f>IF(УчастЮн!E16="","",УчастЮн!E16)</f>
        <v>Государственное учреждение образования "Высоковская средняя школа" Каменецкого района</v>
      </c>
      <c r="F16" s="205" t="str">
        <f>IF(УчастЮн!G16="","",УчастЮн!G16)</f>
        <v>т15</v>
      </c>
      <c r="G16" s="72">
        <f t="shared" si="0"/>
        <v>19</v>
      </c>
      <c r="H16" s="146">
        <f t="shared" si="1"/>
        <v>7</v>
      </c>
      <c r="I16" s="203" t="str">
        <f>IF(УчастЮн!H16="","",УчастЮн!H16)</f>
        <v>пЮ03</v>
      </c>
      <c r="J16" s="72">
        <f t="shared" si="2"/>
        <v>72.47</v>
      </c>
      <c r="K16" s="146">
        <f t="shared" si="3"/>
        <v>9</v>
      </c>
      <c r="L16" s="203" t="s">
        <v>180</v>
      </c>
      <c r="M16" s="73">
        <f t="shared" si="4"/>
        <v>7</v>
      </c>
      <c r="N16" s="146">
        <f t="shared" si="14"/>
        <v>7</v>
      </c>
      <c r="O16" s="204" t="s">
        <v>197</v>
      </c>
      <c r="P16" s="72">
        <f t="shared" si="5"/>
        <v>8.64</v>
      </c>
      <c r="Q16" s="72">
        <f t="shared" si="6"/>
        <v>3</v>
      </c>
      <c r="R16" s="73">
        <f t="shared" si="7"/>
        <v>11</v>
      </c>
      <c r="S16" s="72">
        <f t="shared" si="17"/>
        <v>6</v>
      </c>
      <c r="T16" s="73">
        <f t="shared" si="8"/>
        <v>258</v>
      </c>
      <c r="U16" s="72">
        <f t="shared" si="9"/>
        <v>6</v>
      </c>
      <c r="V16" s="72">
        <f t="shared" si="10"/>
        <v>14</v>
      </c>
      <c r="W16" s="72">
        <f t="shared" si="11"/>
        <v>4</v>
      </c>
      <c r="X16" s="72">
        <f t="shared" si="15"/>
        <v>19</v>
      </c>
      <c r="Y16" s="74">
        <f t="shared" si="12"/>
        <v>3</v>
      </c>
      <c r="Z16" s="144">
        <f t="shared" si="13"/>
        <v>26</v>
      </c>
      <c r="AA16" s="145">
        <f t="shared" si="16"/>
        <v>7</v>
      </c>
      <c r="AB16" s="209"/>
      <c r="AC16" s="44" t="str">
        <f>IF(УчастЮн!F16="","",УчастЮн!F16)</f>
        <v>Сахарчук Сергей Анатольевич</v>
      </c>
      <c r="AD16" s="8"/>
      <c r="AE16" s="8" t="str">
        <f>'1тур'!B17</f>
        <v>т07</v>
      </c>
      <c r="AF16" s="8">
        <f>'1тур'!I17</f>
        <v>13</v>
      </c>
      <c r="AG16" s="8" t="str">
        <f>'2тур_Юн'!B17</f>
        <v>пЮ07</v>
      </c>
      <c r="AH16" s="27">
        <f>'2тур_Юн'!F17</f>
        <v>45.06</v>
      </c>
      <c r="AI16" s="8" t="str">
        <f>'4тур_Юн'!B18</f>
        <v>уфпЮ07</v>
      </c>
      <c r="AJ16" s="8">
        <f>'4тур_Юн'!F18</f>
        <v>8.92</v>
      </c>
      <c r="AK16" s="17">
        <f>'4тур_Юн'!G18</f>
        <v>18</v>
      </c>
      <c r="AL16" s="17">
        <f>'4тур_Юн'!L18</f>
        <v>252</v>
      </c>
      <c r="AM16" s="48">
        <f>'4тур_Юн'!M18</f>
        <v>10</v>
      </c>
      <c r="AN16" s="42" t="str">
        <f>'3тур_Юн'!C18</f>
        <v>сиЮ07</v>
      </c>
      <c r="AO16" s="48">
        <f>'3тур_Юн'!N18</f>
        <v>8</v>
      </c>
    </row>
    <row r="17" spans="1:41" ht="15" customHeight="1">
      <c r="A17" s="7">
        <f>IF(C17="","",УчастЮн!A17)</f>
        <v>8</v>
      </c>
      <c r="B17" s="35" t="str">
        <f>IF(УчастЮн!B17="","",УчастЮн!B17)</f>
        <v>Каменецкий</v>
      </c>
      <c r="C17" s="44" t="str">
        <f>IF(УчастЮн!C17="","",УчастЮн!C17)</f>
        <v>Шибанов Андрей Алексеевич</v>
      </c>
      <c r="D17" s="40">
        <f>IF(УчастЮн!D17="","",УчастЮн!D17)</f>
        <v>11</v>
      </c>
      <c r="E17" s="41" t="str">
        <f>IF(УчастЮн!E17="","",УчастЮн!E17)</f>
        <v>Государственное учреждение образования "Средняя школа №1 г. Каменца"</v>
      </c>
      <c r="F17" s="205" t="str">
        <f>IF(УчастЮн!G17="","",УчастЮн!G17)</f>
        <v>т11</v>
      </c>
      <c r="G17" s="72">
        <f t="shared" si="0"/>
        <v>28</v>
      </c>
      <c r="H17" s="146">
        <f t="shared" si="1"/>
        <v>1</v>
      </c>
      <c r="I17" s="203" t="str">
        <f>IF(УчастЮн!H17="","",УчастЮн!H17)</f>
        <v>пЮ05</v>
      </c>
      <c r="J17" s="72">
        <f t="shared" si="2"/>
        <v>38.69</v>
      </c>
      <c r="K17" s="146">
        <f t="shared" si="3"/>
        <v>4</v>
      </c>
      <c r="L17" s="203" t="s">
        <v>198</v>
      </c>
      <c r="M17" s="73">
        <f t="shared" si="4"/>
        <v>4</v>
      </c>
      <c r="N17" s="146">
        <f t="shared" si="14"/>
        <v>4</v>
      </c>
      <c r="O17" s="204" t="s">
        <v>171</v>
      </c>
      <c r="P17" s="72">
        <f t="shared" si="5"/>
        <v>8.48</v>
      </c>
      <c r="Q17" s="72">
        <f t="shared" si="6"/>
        <v>2</v>
      </c>
      <c r="R17" s="73">
        <f t="shared" si="7"/>
        <v>23</v>
      </c>
      <c r="S17" s="72">
        <f t="shared" si="17"/>
        <v>1</v>
      </c>
      <c r="T17" s="73">
        <f t="shared" si="8"/>
        <v>272</v>
      </c>
      <c r="U17" s="72">
        <f t="shared" si="9"/>
        <v>1</v>
      </c>
      <c r="V17" s="72">
        <f t="shared" si="10"/>
        <v>16</v>
      </c>
      <c r="W17" s="72">
        <f t="shared" si="11"/>
        <v>2</v>
      </c>
      <c r="X17" s="72">
        <f t="shared" si="15"/>
        <v>6</v>
      </c>
      <c r="Y17" s="74">
        <f t="shared" si="12"/>
        <v>1</v>
      </c>
      <c r="Z17" s="144">
        <f t="shared" si="13"/>
        <v>10</v>
      </c>
      <c r="AA17" s="145">
        <f t="shared" si="16"/>
        <v>1</v>
      </c>
      <c r="AB17" s="209" t="s">
        <v>290</v>
      </c>
      <c r="AC17" s="44" t="str">
        <f>IF(УчастЮн!F17="","",УчастЮн!F17)</f>
        <v>Комар Юрий Михайлович</v>
      </c>
      <c r="AD17" s="8"/>
      <c r="AE17" s="8" t="str">
        <f>'1тур'!B18</f>
        <v>т08</v>
      </c>
      <c r="AF17" s="8">
        <f>'1тур'!I18</f>
        <v>24.5</v>
      </c>
      <c r="AG17" s="8" t="str">
        <f>'2тур_Юн'!B18</f>
        <v>пЮ08</v>
      </c>
      <c r="AH17" s="27">
        <f>'2тур_Юн'!F18</f>
        <v>50.03</v>
      </c>
      <c r="AI17" s="8" t="str">
        <f>'4тур_Юн'!B19</f>
        <v>уфпЮ08</v>
      </c>
      <c r="AJ17" s="8">
        <f>'4тур_Юн'!F19</f>
        <v>8.64</v>
      </c>
      <c r="AK17" s="17">
        <f>'4тур_Юн'!G19</f>
        <v>11</v>
      </c>
      <c r="AL17" s="17">
        <f>'4тур_Юн'!L19</f>
        <v>258</v>
      </c>
      <c r="AM17" s="48">
        <f>'4тур_Юн'!M19</f>
        <v>14</v>
      </c>
      <c r="AN17" s="42" t="str">
        <f>'3тур_Юн'!C19</f>
        <v>сиЮ08</v>
      </c>
      <c r="AO17" s="48">
        <f>'3тур_Юн'!N19</f>
        <v>7</v>
      </c>
    </row>
    <row r="18" spans="1:41" ht="15" customHeight="1">
      <c r="A18" s="7">
        <f>IF(C18="","",УчастЮн!A18)</f>
        <v>9</v>
      </c>
      <c r="B18" s="35" t="str">
        <f>IF(УчастЮн!B18="","",УчастЮн!B18)</f>
        <v>Каменецкий</v>
      </c>
      <c r="C18" s="44" t="str">
        <f>IF(УчастЮн!C18="","",УчастЮн!C18)</f>
        <v>Грицук Александр Александрович</v>
      </c>
      <c r="D18" s="40">
        <f>IF(УчастЮн!D18="","",УчастЮн!D18)</f>
        <v>11</v>
      </c>
      <c r="E18" s="41" t="str">
        <f>IF(УчастЮн!E18="","",УчастЮн!E18)</f>
        <v xml:space="preserve">Государственное учреждение образования "Средняя школа №1 г. Каменца" </v>
      </c>
      <c r="F18" s="205" t="str">
        <f>IF(УчастЮн!G18="","",УчастЮн!G18)</f>
        <v>т12</v>
      </c>
      <c r="G18" s="72">
        <f t="shared" ref="G18:G59" si="18">IF(F18="","",VLOOKUP(F18,$AE$10:$AF$111,2,0))</f>
        <v>17</v>
      </c>
      <c r="H18" s="146">
        <f t="shared" ref="H18:H59" si="19">IF($C18="","",IF(F18="","",RANK(G18,$G$10:$G$60,0)))</f>
        <v>8</v>
      </c>
      <c r="I18" s="203" t="str">
        <f>IF(УчастЮн!H18="","",УчастЮн!H18)</f>
        <v>пЮ06</v>
      </c>
      <c r="J18" s="72">
        <f t="shared" ref="J18:J59" si="20">IF(I18="","",VLOOKUP(I18,$AG$10:$AH$60,2,0))</f>
        <v>35</v>
      </c>
      <c r="K18" s="146">
        <f t="shared" si="3"/>
        <v>1</v>
      </c>
      <c r="L18" s="203" t="s">
        <v>162</v>
      </c>
      <c r="M18" s="73">
        <f t="shared" si="4"/>
        <v>5</v>
      </c>
      <c r="N18" s="146">
        <f t="shared" si="14"/>
        <v>5</v>
      </c>
      <c r="O18" s="204" t="s">
        <v>163</v>
      </c>
      <c r="P18" s="72">
        <f t="shared" ref="P18:P59" si="21">IF(O18="","",VLOOKUP(O18,$AI$10:$AM$60,2,0))</f>
        <v>9.2899999999999991</v>
      </c>
      <c r="Q18" s="72">
        <f t="shared" ref="Q18:Q59" si="22">IF($O18="","",IF(P18="х",COUNTA(C$10:C$60),RANK(P18,$P$10:$P$60,1)))</f>
        <v>8</v>
      </c>
      <c r="R18" s="73">
        <f t="shared" ref="R18:R59" si="23">IF(O18="","",VLOOKUP(O18,$AI$10:$AM$60,3,0))</f>
        <v>7</v>
      </c>
      <c r="S18" s="72">
        <f t="shared" ref="S18:S59" si="24">IF($O18="","",IF(R18="Х",COUNTA(C16:C66),RANK(R18,$R$10:$R$60,0)))</f>
        <v>8</v>
      </c>
      <c r="T18" s="73">
        <f t="shared" ref="T18:T59" si="25">IF(O18="","",VLOOKUP(O18,$AI$10:$AM$60,4,0))</f>
        <v>260</v>
      </c>
      <c r="U18" s="72">
        <f t="shared" ref="U18:U59" si="26">IF($O18="","",IF(T18="х",COUNTA(C$10:C$60),RANK(T18,$T$10:$T$60,0)))</f>
        <v>5</v>
      </c>
      <c r="V18" s="72">
        <f t="shared" ref="V18:V59" si="27">IF(O18="","",VLOOKUP(O18,$AI$10:$AM$60,5,0))</f>
        <v>11</v>
      </c>
      <c r="W18" s="72">
        <f t="shared" ref="W18:W59" si="28">IF($O18="","",IF(V18="х",COUNTA(C$10:C$60),RANK(V18,$V$10:$V$60,0)))</f>
        <v>6</v>
      </c>
      <c r="X18" s="72">
        <f t="shared" ref="X18:X59" si="29">IF(C18="","",IF(O18="","",SUM(W18,U18,S18,Q18)))</f>
        <v>27</v>
      </c>
      <c r="Y18" s="74">
        <f t="shared" ref="Y18:Y59" si="30">IF($C18="","",IF(O18="","",RANK(X18,$X$10:$X$60,1)))</f>
        <v>8</v>
      </c>
      <c r="Z18" s="144">
        <f t="shared" si="13"/>
        <v>22</v>
      </c>
      <c r="AA18" s="145">
        <f t="shared" si="16"/>
        <v>6</v>
      </c>
      <c r="AB18" s="75"/>
      <c r="AC18" s="44" t="str">
        <f>IF(УчастЮн!F18="","",УчастЮн!F18)</f>
        <v>Комар Юрий Михайлович</v>
      </c>
      <c r="AD18" s="8"/>
      <c r="AE18" s="8" t="str">
        <f>'1тур'!B19</f>
        <v>т09</v>
      </c>
      <c r="AF18" s="8">
        <f>'1тур'!I19</f>
        <v>14.5</v>
      </c>
      <c r="AG18" s="8" t="str">
        <f>'2тур_Юн'!B19</f>
        <v>пЮ09</v>
      </c>
      <c r="AH18" s="27">
        <f>'2тур_Юн'!F19</f>
        <v>45.38</v>
      </c>
      <c r="AI18" s="8" t="str">
        <f>'4тур_Юн'!B20</f>
        <v>уфпЮ09</v>
      </c>
      <c r="AJ18" s="8">
        <f>'4тур_Юн'!F20</f>
        <v>9.67</v>
      </c>
      <c r="AK18" s="17">
        <f>'4тур_Юн'!G20</f>
        <v>10</v>
      </c>
      <c r="AL18" s="17">
        <f>'4тур_Юн'!L20</f>
        <v>261</v>
      </c>
      <c r="AM18" s="48">
        <f>'4тур_Юн'!M20</f>
        <v>10</v>
      </c>
      <c r="AN18" s="42" t="str">
        <f>'3тур_Юн'!C20</f>
        <v>сиЮ09</v>
      </c>
      <c r="AO18" s="48">
        <f>'3тур_Юн'!N20</f>
        <v>9</v>
      </c>
    </row>
    <row r="19" spans="1:41" ht="15" customHeight="1">
      <c r="A19" s="7" t="str">
        <f>IF(C19="","",УчастЮн!A19)</f>
        <v/>
      </c>
      <c r="B19" s="35" t="str">
        <f>IF(УчастЮн!B19="","",УчастЮн!B19)</f>
        <v/>
      </c>
      <c r="C19" s="44" t="str">
        <f>IF(УчастЮн!C19="","",УчастЮн!C19)</f>
        <v/>
      </c>
      <c r="D19" s="40" t="str">
        <f>IF(УчастЮн!D19="","",УчастЮн!D19)</f>
        <v/>
      </c>
      <c r="E19" s="41" t="str">
        <f>IF(УчастЮн!E19="","",УчастЮн!E19)</f>
        <v/>
      </c>
      <c r="F19" s="205" t="str">
        <f>IF(УчастЮн!G19="","",УчастЮн!G19)</f>
        <v/>
      </c>
      <c r="G19" s="72" t="str">
        <f t="shared" si="18"/>
        <v/>
      </c>
      <c r="H19" s="146" t="str">
        <f t="shared" si="19"/>
        <v/>
      </c>
      <c r="I19" s="203" t="str">
        <f>IF(УчастЮн!H19="","",УчастЮн!H19)</f>
        <v/>
      </c>
      <c r="J19" s="72" t="str">
        <f t="shared" si="20"/>
        <v/>
      </c>
      <c r="K19" s="146" t="str">
        <f t="shared" si="3"/>
        <v/>
      </c>
      <c r="L19" s="203" t="str">
        <f>IF(УчастЮн!I19="","",УчастЮн!I19)</f>
        <v/>
      </c>
      <c r="M19" s="73" t="str">
        <f t="shared" ref="M19:M60" si="31">IF(L19="","",VLOOKUP(L19,$AN$10:$AO$60,2,0))</f>
        <v/>
      </c>
      <c r="N19" s="146" t="str">
        <f t="shared" si="14"/>
        <v/>
      </c>
      <c r="O19" s="204" t="str">
        <f>IF(УчастЮн!J19="","",УчастЮн!J19)</f>
        <v/>
      </c>
      <c r="P19" s="72" t="str">
        <f t="shared" si="21"/>
        <v/>
      </c>
      <c r="Q19" s="72" t="str">
        <f t="shared" si="22"/>
        <v/>
      </c>
      <c r="R19" s="73" t="str">
        <f t="shared" si="23"/>
        <v/>
      </c>
      <c r="S19" s="72" t="str">
        <f t="shared" si="24"/>
        <v/>
      </c>
      <c r="T19" s="73" t="str">
        <f t="shared" si="25"/>
        <v/>
      </c>
      <c r="U19" s="72" t="str">
        <f t="shared" si="26"/>
        <v/>
      </c>
      <c r="V19" s="72" t="str">
        <f t="shared" si="27"/>
        <v/>
      </c>
      <c r="W19" s="72" t="str">
        <f t="shared" si="28"/>
        <v/>
      </c>
      <c r="X19" s="72" t="str">
        <f t="shared" si="29"/>
        <v/>
      </c>
      <c r="Y19" s="74" t="str">
        <f t="shared" si="30"/>
        <v/>
      </c>
      <c r="Z19" s="144" t="str">
        <f t="shared" si="13"/>
        <v/>
      </c>
      <c r="AA19" s="145" t="str">
        <f t="shared" si="16"/>
        <v/>
      </c>
      <c r="AB19" s="75"/>
      <c r="AC19" s="44" t="str">
        <f>IF(УчастЮн!F19="","",УчастЮн!F19)</f>
        <v/>
      </c>
      <c r="AD19" s="8"/>
      <c r="AE19" s="8" t="str">
        <f>'1тур'!B20</f>
        <v>т10</v>
      </c>
      <c r="AF19" s="8">
        <f>'1тур'!I20</f>
        <v>12</v>
      </c>
      <c r="AG19" s="8">
        <f>'2тур_Юн'!B20</f>
        <v>0</v>
      </c>
      <c r="AH19" s="27" t="str">
        <f>'2тур_Юн'!F20</f>
        <v/>
      </c>
      <c r="AI19" s="8" t="str">
        <f>'4тур_Юн'!B21</f>
        <v>уфпЮ10</v>
      </c>
      <c r="AJ19" s="8" t="str">
        <f>'4тур_Юн'!F21</f>
        <v>х</v>
      </c>
      <c r="AK19" s="17">
        <f>'4тур_Юн'!G21</f>
        <v>0</v>
      </c>
      <c r="AL19" s="17" t="str">
        <f>'4тур_Юн'!L21</f>
        <v>х</v>
      </c>
      <c r="AM19" s="48">
        <f>'4тур_Юн'!M21</f>
        <v>0</v>
      </c>
      <c r="AN19" s="42" t="str">
        <f>'3тур_Юн'!C21</f>
        <v>сиЮ10</v>
      </c>
      <c r="AO19" s="48" t="str">
        <f>'3тур_Юн'!N21</f>
        <v/>
      </c>
    </row>
    <row r="20" spans="1:41" ht="15" customHeight="1">
      <c r="A20" s="7" t="str">
        <f>IF(C20="","",УчастЮн!A20)</f>
        <v/>
      </c>
      <c r="B20" s="35" t="str">
        <f>IF(УчастЮн!B20="","",УчастЮн!B20)</f>
        <v/>
      </c>
      <c r="C20" s="44" t="str">
        <f>IF(УчастЮн!C20="","",УчастЮн!C20)</f>
        <v/>
      </c>
      <c r="D20" s="40" t="str">
        <f>IF(УчастЮн!D20="","",УчастЮн!D20)</f>
        <v/>
      </c>
      <c r="E20" s="41" t="str">
        <f>IF(УчастЮн!E20="","",УчастЮн!E20)</f>
        <v/>
      </c>
      <c r="F20" s="205" t="str">
        <f>IF(УчастЮн!G20="","",УчастЮн!G20)</f>
        <v/>
      </c>
      <c r="G20" s="72" t="str">
        <f t="shared" si="18"/>
        <v/>
      </c>
      <c r="H20" s="146" t="str">
        <f t="shared" si="19"/>
        <v/>
      </c>
      <c r="I20" s="203" t="str">
        <f>IF(УчастЮн!H20="","",УчастЮн!H20)</f>
        <v/>
      </c>
      <c r="J20" s="72" t="str">
        <f t="shared" si="20"/>
        <v/>
      </c>
      <c r="K20" s="146" t="str">
        <f t="shared" si="3"/>
        <v/>
      </c>
      <c r="L20" s="203" t="str">
        <f>IF(УчастЮн!I20="","",УчастЮн!I20)</f>
        <v/>
      </c>
      <c r="M20" s="73" t="str">
        <f t="shared" si="31"/>
        <v/>
      </c>
      <c r="N20" s="146" t="str">
        <f t="shared" si="14"/>
        <v/>
      </c>
      <c r="O20" s="204" t="str">
        <f>IF(УчастЮн!J20="","",УчастЮн!J20)</f>
        <v/>
      </c>
      <c r="P20" s="72" t="str">
        <f t="shared" si="21"/>
        <v/>
      </c>
      <c r="Q20" s="72" t="str">
        <f t="shared" si="22"/>
        <v/>
      </c>
      <c r="R20" s="73" t="str">
        <f t="shared" si="23"/>
        <v/>
      </c>
      <c r="S20" s="72" t="str">
        <f t="shared" si="24"/>
        <v/>
      </c>
      <c r="T20" s="73" t="str">
        <f t="shared" si="25"/>
        <v/>
      </c>
      <c r="U20" s="72" t="str">
        <f t="shared" si="26"/>
        <v/>
      </c>
      <c r="V20" s="72" t="str">
        <f t="shared" si="27"/>
        <v/>
      </c>
      <c r="W20" s="72" t="str">
        <f t="shared" si="28"/>
        <v/>
      </c>
      <c r="X20" s="72" t="str">
        <f t="shared" si="29"/>
        <v/>
      </c>
      <c r="Y20" s="74" t="str">
        <f t="shared" si="30"/>
        <v/>
      </c>
      <c r="Z20" s="144" t="str">
        <f t="shared" si="13"/>
        <v/>
      </c>
      <c r="AA20" s="145" t="str">
        <f t="shared" si="16"/>
        <v/>
      </c>
      <c r="AB20" s="75"/>
      <c r="AC20" s="44" t="str">
        <f>IF(УчастЮн!F20="","",УчастЮн!F20)</f>
        <v/>
      </c>
      <c r="AD20" s="8"/>
      <c r="AE20" s="8" t="str">
        <f>'1тур'!B21</f>
        <v>т11</v>
      </c>
      <c r="AF20" s="8">
        <f>'1тур'!I21</f>
        <v>28</v>
      </c>
      <c r="AG20" s="8">
        <f>'2тур_Юн'!B21</f>
        <v>0</v>
      </c>
      <c r="AH20" s="27" t="str">
        <f>'2тур_Юн'!F21</f>
        <v/>
      </c>
      <c r="AI20" s="8" t="str">
        <f>'4тур_Юн'!B22</f>
        <v>уфпЮ11</v>
      </c>
      <c r="AJ20" s="8" t="str">
        <f>'4тур_Юн'!F22</f>
        <v>х</v>
      </c>
      <c r="AK20" s="17">
        <f>'4тур_Юн'!G22</f>
        <v>0</v>
      </c>
      <c r="AL20" s="17" t="str">
        <f>'4тур_Юн'!L22</f>
        <v>х</v>
      </c>
      <c r="AM20" s="48">
        <f>'4тур_Юн'!M22</f>
        <v>0</v>
      </c>
      <c r="AN20" s="42" t="str">
        <f>'3тур_Юн'!C22</f>
        <v>сиЮ11</v>
      </c>
      <c r="AO20" s="48" t="str">
        <f>'3тур_Юн'!N22</f>
        <v/>
      </c>
    </row>
    <row r="21" spans="1:41" ht="15" customHeight="1">
      <c r="A21" s="7" t="str">
        <f>IF(C21="","",УчастЮн!A21)</f>
        <v/>
      </c>
      <c r="B21" s="35" t="str">
        <f>IF(УчастЮн!B21="","",УчастЮн!B21)</f>
        <v/>
      </c>
      <c r="C21" s="44" t="str">
        <f>IF(УчастЮн!C21="","",УчастЮн!C21)</f>
        <v/>
      </c>
      <c r="D21" s="40" t="str">
        <f>IF(УчастЮн!D21="","",УчастЮн!D21)</f>
        <v/>
      </c>
      <c r="E21" s="41" t="str">
        <f>IF(УчастЮн!E21="","",УчастЮн!E21)</f>
        <v/>
      </c>
      <c r="F21" s="205" t="str">
        <f>IF(УчастЮн!G21="","",УчастЮн!G21)</f>
        <v/>
      </c>
      <c r="G21" s="72" t="str">
        <f t="shared" si="18"/>
        <v/>
      </c>
      <c r="H21" s="146" t="str">
        <f t="shared" si="19"/>
        <v/>
      </c>
      <c r="I21" s="203" t="str">
        <f>IF(УчастЮн!H21="","",УчастЮн!H21)</f>
        <v/>
      </c>
      <c r="J21" s="72" t="str">
        <f t="shared" si="20"/>
        <v/>
      </c>
      <c r="K21" s="146" t="str">
        <f t="shared" si="3"/>
        <v/>
      </c>
      <c r="L21" s="203" t="str">
        <f>IF(УчастЮн!I21="","",УчастЮн!I21)</f>
        <v/>
      </c>
      <c r="M21" s="73" t="str">
        <f t="shared" si="31"/>
        <v/>
      </c>
      <c r="N21" s="146" t="str">
        <f t="shared" si="14"/>
        <v/>
      </c>
      <c r="O21" s="204" t="str">
        <f>IF(УчастЮн!J21="","",УчастЮн!J21)</f>
        <v/>
      </c>
      <c r="P21" s="72" t="str">
        <f t="shared" si="21"/>
        <v/>
      </c>
      <c r="Q21" s="72" t="str">
        <f t="shared" si="22"/>
        <v/>
      </c>
      <c r="R21" s="73" t="str">
        <f t="shared" si="23"/>
        <v/>
      </c>
      <c r="S21" s="72" t="str">
        <f t="shared" si="24"/>
        <v/>
      </c>
      <c r="T21" s="73" t="str">
        <f t="shared" si="25"/>
        <v/>
      </c>
      <c r="U21" s="72" t="str">
        <f t="shared" si="26"/>
        <v/>
      </c>
      <c r="V21" s="72" t="str">
        <f t="shared" si="27"/>
        <v/>
      </c>
      <c r="W21" s="72" t="str">
        <f t="shared" si="28"/>
        <v/>
      </c>
      <c r="X21" s="72" t="str">
        <f t="shared" si="29"/>
        <v/>
      </c>
      <c r="Y21" s="74" t="str">
        <f t="shared" si="30"/>
        <v/>
      </c>
      <c r="Z21" s="144" t="str">
        <f t="shared" si="13"/>
        <v/>
      </c>
      <c r="AA21" s="145" t="str">
        <f t="shared" si="16"/>
        <v/>
      </c>
      <c r="AB21" s="209"/>
      <c r="AC21" s="44" t="str">
        <f>IF(УчастЮн!F21="","",УчастЮн!F21)</f>
        <v/>
      </c>
      <c r="AD21" s="8"/>
      <c r="AE21" s="8" t="str">
        <f>'1тур'!B22</f>
        <v>т12</v>
      </c>
      <c r="AF21" s="8">
        <f>'1тур'!I22</f>
        <v>17</v>
      </c>
      <c r="AG21" s="8">
        <f>'2тур_Юн'!B22</f>
        <v>0</v>
      </c>
      <c r="AH21" s="27" t="str">
        <f>'2тур_Юн'!F22</f>
        <v/>
      </c>
      <c r="AI21" s="8" t="str">
        <f>'4тур_Юн'!B23</f>
        <v>уфпЮ12</v>
      </c>
      <c r="AJ21" s="8" t="str">
        <f>'4тур_Юн'!F23</f>
        <v>х</v>
      </c>
      <c r="AK21" s="17">
        <f>'4тур_Юн'!G23</f>
        <v>0</v>
      </c>
      <c r="AL21" s="17" t="str">
        <f>'4тур_Юн'!L23</f>
        <v>х</v>
      </c>
      <c r="AM21" s="48">
        <f>'4тур_Юн'!M23</f>
        <v>0</v>
      </c>
      <c r="AN21" s="42" t="str">
        <f>'3тур_Юн'!C23</f>
        <v>сиЮ12</v>
      </c>
      <c r="AO21" s="48" t="str">
        <f>'3тур_Юн'!N23</f>
        <v/>
      </c>
    </row>
    <row r="22" spans="1:41" ht="15" customHeight="1">
      <c r="A22" s="7" t="str">
        <f>IF(C22="","",УчастЮн!A22)</f>
        <v/>
      </c>
      <c r="B22" s="35" t="str">
        <f>IF(УчастЮн!B22="","",УчастЮн!B22)</f>
        <v/>
      </c>
      <c r="C22" s="44" t="str">
        <f>IF(УчастЮн!C22="","",УчастЮн!C22)</f>
        <v/>
      </c>
      <c r="D22" s="40" t="str">
        <f>IF(УчастЮн!D22="","",УчастЮн!D22)</f>
        <v/>
      </c>
      <c r="E22" s="41" t="str">
        <f>IF(УчастЮн!E22="","",УчастЮн!E22)</f>
        <v/>
      </c>
      <c r="F22" s="205" t="str">
        <f>IF(УчастЮн!G22="","",УчастЮн!G22)</f>
        <v/>
      </c>
      <c r="G22" s="72" t="str">
        <f t="shared" si="18"/>
        <v/>
      </c>
      <c r="H22" s="146" t="str">
        <f t="shared" si="19"/>
        <v/>
      </c>
      <c r="I22" s="203" t="str">
        <f>IF(УчастЮн!H22="","",УчастЮн!H22)</f>
        <v/>
      </c>
      <c r="J22" s="72" t="str">
        <f t="shared" si="20"/>
        <v/>
      </c>
      <c r="K22" s="146" t="str">
        <f t="shared" si="3"/>
        <v/>
      </c>
      <c r="L22" s="203" t="str">
        <f>IF(УчастЮн!I22="","",УчастЮн!I22)</f>
        <v/>
      </c>
      <c r="M22" s="73" t="str">
        <f t="shared" si="31"/>
        <v/>
      </c>
      <c r="N22" s="146" t="str">
        <f t="shared" si="14"/>
        <v/>
      </c>
      <c r="O22" s="204" t="str">
        <f>IF(УчастЮн!J22="","",УчастЮн!J22)</f>
        <v/>
      </c>
      <c r="P22" s="72" t="str">
        <f t="shared" si="21"/>
        <v/>
      </c>
      <c r="Q22" s="72" t="str">
        <f t="shared" si="22"/>
        <v/>
      </c>
      <c r="R22" s="73" t="str">
        <f t="shared" si="23"/>
        <v/>
      </c>
      <c r="S22" s="72" t="str">
        <f t="shared" si="24"/>
        <v/>
      </c>
      <c r="T22" s="73" t="str">
        <f t="shared" si="25"/>
        <v/>
      </c>
      <c r="U22" s="72" t="str">
        <f t="shared" si="26"/>
        <v/>
      </c>
      <c r="V22" s="72" t="str">
        <f t="shared" si="27"/>
        <v/>
      </c>
      <c r="W22" s="72" t="str">
        <f t="shared" si="28"/>
        <v/>
      </c>
      <c r="X22" s="72" t="str">
        <f t="shared" si="29"/>
        <v/>
      </c>
      <c r="Y22" s="74" t="str">
        <f t="shared" si="30"/>
        <v/>
      </c>
      <c r="Z22" s="144" t="str">
        <f t="shared" si="13"/>
        <v/>
      </c>
      <c r="AA22" s="145" t="str">
        <f t="shared" si="16"/>
        <v/>
      </c>
      <c r="AB22" s="75"/>
      <c r="AC22" s="44" t="str">
        <f>IF(УчастЮн!F22="","",УчастЮн!F22)</f>
        <v/>
      </c>
      <c r="AD22" s="8"/>
      <c r="AE22" s="8" t="str">
        <f>'1тур'!B23</f>
        <v>т13</v>
      </c>
      <c r="AF22" s="8">
        <f>'1тур'!I23</f>
        <v>21</v>
      </c>
      <c r="AG22" s="8">
        <f>'2тур_Юн'!B23</f>
        <v>0</v>
      </c>
      <c r="AH22" s="27" t="str">
        <f>'2тур_Юн'!F23</f>
        <v/>
      </c>
      <c r="AI22" s="8" t="str">
        <f>'4тур_Юн'!B24</f>
        <v>уфпЮ13</v>
      </c>
      <c r="AJ22" s="8" t="str">
        <f>'4тур_Юн'!F24</f>
        <v>х</v>
      </c>
      <c r="AK22" s="17">
        <f>'4тур_Юн'!G24</f>
        <v>0</v>
      </c>
      <c r="AL22" s="17" t="str">
        <f>'4тур_Юн'!L24</f>
        <v>х</v>
      </c>
      <c r="AM22" s="48">
        <f>'4тур_Юн'!M24</f>
        <v>0</v>
      </c>
      <c r="AN22" s="42" t="str">
        <f>'3тур_Юн'!C24</f>
        <v>сиЮ13</v>
      </c>
      <c r="AO22" s="48">
        <f>'3тур_Юн'!N24</f>
        <v>0</v>
      </c>
    </row>
    <row r="23" spans="1:41" ht="15" customHeight="1">
      <c r="A23" s="7" t="str">
        <f>IF(C23="","",УчастЮн!A23)</f>
        <v/>
      </c>
      <c r="B23" s="35" t="str">
        <f>IF(УчастЮн!B23="","",УчастЮн!B23)</f>
        <v/>
      </c>
      <c r="C23" s="44" t="str">
        <f>IF(УчастЮн!C23="","",УчастЮн!C23)</f>
        <v/>
      </c>
      <c r="D23" s="40" t="str">
        <f>IF(УчастЮн!D23="","",УчастЮн!D23)</f>
        <v/>
      </c>
      <c r="E23" s="41" t="str">
        <f>IF(УчастЮн!E23="","",УчастЮн!E23)</f>
        <v/>
      </c>
      <c r="F23" s="205" t="str">
        <f>IF(УчастЮн!G23="","",УчастЮн!G23)</f>
        <v/>
      </c>
      <c r="G23" s="72" t="str">
        <f t="shared" si="18"/>
        <v/>
      </c>
      <c r="H23" s="146" t="str">
        <f t="shared" si="19"/>
        <v/>
      </c>
      <c r="I23" s="203" t="str">
        <f>IF(УчастЮн!H23="","",УчастЮн!H23)</f>
        <v/>
      </c>
      <c r="J23" s="72" t="str">
        <f t="shared" si="20"/>
        <v/>
      </c>
      <c r="K23" s="146" t="str">
        <f t="shared" si="3"/>
        <v/>
      </c>
      <c r="L23" s="203" t="str">
        <f>IF(УчастЮн!I23="","",УчастЮн!I23)</f>
        <v/>
      </c>
      <c r="M23" s="73" t="str">
        <f t="shared" si="31"/>
        <v/>
      </c>
      <c r="N23" s="146" t="str">
        <f t="shared" si="14"/>
        <v/>
      </c>
      <c r="O23" s="204" t="str">
        <f>IF(УчастЮн!J23="","",УчастЮн!J23)</f>
        <v/>
      </c>
      <c r="P23" s="72" t="str">
        <f t="shared" si="21"/>
        <v/>
      </c>
      <c r="Q23" s="72" t="str">
        <f t="shared" si="22"/>
        <v/>
      </c>
      <c r="R23" s="73" t="str">
        <f t="shared" si="23"/>
        <v/>
      </c>
      <c r="S23" s="72" t="str">
        <f t="shared" si="24"/>
        <v/>
      </c>
      <c r="T23" s="73" t="str">
        <f t="shared" si="25"/>
        <v/>
      </c>
      <c r="U23" s="72" t="str">
        <f t="shared" si="26"/>
        <v/>
      </c>
      <c r="V23" s="72" t="str">
        <f t="shared" si="27"/>
        <v/>
      </c>
      <c r="W23" s="72" t="str">
        <f t="shared" si="28"/>
        <v/>
      </c>
      <c r="X23" s="72" t="str">
        <f t="shared" si="29"/>
        <v/>
      </c>
      <c r="Y23" s="74" t="str">
        <f t="shared" si="30"/>
        <v/>
      </c>
      <c r="Z23" s="144" t="str">
        <f t="shared" si="13"/>
        <v/>
      </c>
      <c r="AA23" s="145" t="str">
        <f t="shared" si="16"/>
        <v/>
      </c>
      <c r="AB23" s="75"/>
      <c r="AC23" s="44" t="str">
        <f>IF(УчастЮн!F23="","",УчастЮн!F23)</f>
        <v/>
      </c>
      <c r="AD23" s="8"/>
      <c r="AE23" s="8" t="str">
        <f>'1тур'!B24</f>
        <v>т14</v>
      </c>
      <c r="AF23" s="8">
        <f>'1тур'!I24</f>
        <v>25.5</v>
      </c>
      <c r="AG23" s="8">
        <f>'2тур_Юн'!B24</f>
        <v>0</v>
      </c>
      <c r="AH23" s="27" t="str">
        <f>'2тур_Юн'!F24</f>
        <v/>
      </c>
      <c r="AI23" s="8">
        <f>'4тур_Юн'!B25</f>
        <v>0</v>
      </c>
      <c r="AJ23" s="8" t="str">
        <f>'4тур_Юн'!F25</f>
        <v>х</v>
      </c>
      <c r="AK23" s="17">
        <f>'4тур_Юн'!G25</f>
        <v>0</v>
      </c>
      <c r="AL23" s="17" t="str">
        <f>'4тур_Юн'!L25</f>
        <v>х</v>
      </c>
      <c r="AM23" s="48">
        <f>'4тур_Юн'!M25</f>
        <v>0</v>
      </c>
      <c r="AN23" s="42">
        <f>'3тур_Юн'!C25</f>
        <v>0</v>
      </c>
      <c r="AO23" s="48" t="str">
        <f>'3тур_Юн'!N25</f>
        <v/>
      </c>
    </row>
    <row r="24" spans="1:41" ht="15" customHeight="1">
      <c r="A24" s="7" t="str">
        <f>IF(C24="","",УчастЮн!A24)</f>
        <v/>
      </c>
      <c r="B24" s="35" t="str">
        <f>IF(УчастЮн!B24="","",УчастЮн!B24)</f>
        <v/>
      </c>
      <c r="C24" s="44" t="str">
        <f>IF(УчастЮн!C24="","",УчастЮн!C24)</f>
        <v/>
      </c>
      <c r="D24" s="40" t="str">
        <f>IF(УчастЮн!D24="","",УчастЮн!D24)</f>
        <v/>
      </c>
      <c r="E24" s="41" t="str">
        <f>IF(УчастЮн!E24="","",УчастЮн!E24)</f>
        <v/>
      </c>
      <c r="F24" s="205" t="str">
        <f>IF(УчастЮн!G24="","",УчастЮн!G24)</f>
        <v/>
      </c>
      <c r="G24" s="72" t="str">
        <f t="shared" si="18"/>
        <v/>
      </c>
      <c r="H24" s="146" t="str">
        <f t="shared" si="19"/>
        <v/>
      </c>
      <c r="I24" s="203" t="str">
        <f>IF(УчастЮн!H24="","",УчастЮн!H24)</f>
        <v/>
      </c>
      <c r="J24" s="72" t="str">
        <f t="shared" si="20"/>
        <v/>
      </c>
      <c r="K24" s="146" t="str">
        <f t="shared" si="3"/>
        <v/>
      </c>
      <c r="L24" s="203" t="str">
        <f>IF(УчастЮн!I24="","",УчастЮн!I24)</f>
        <v/>
      </c>
      <c r="M24" s="73" t="str">
        <f t="shared" si="31"/>
        <v/>
      </c>
      <c r="N24" s="146" t="str">
        <f t="shared" si="14"/>
        <v/>
      </c>
      <c r="O24" s="204" t="str">
        <f>IF(УчастЮн!J24="","",УчастЮн!J24)</f>
        <v/>
      </c>
      <c r="P24" s="72" t="str">
        <f t="shared" si="21"/>
        <v/>
      </c>
      <c r="Q24" s="72" t="str">
        <f t="shared" si="22"/>
        <v/>
      </c>
      <c r="R24" s="73" t="str">
        <f t="shared" si="23"/>
        <v/>
      </c>
      <c r="S24" s="72" t="str">
        <f t="shared" si="24"/>
        <v/>
      </c>
      <c r="T24" s="73" t="str">
        <f t="shared" si="25"/>
        <v/>
      </c>
      <c r="U24" s="72" t="str">
        <f t="shared" si="26"/>
        <v/>
      </c>
      <c r="V24" s="72" t="str">
        <f t="shared" si="27"/>
        <v/>
      </c>
      <c r="W24" s="72" t="str">
        <f t="shared" si="28"/>
        <v/>
      </c>
      <c r="X24" s="72" t="str">
        <f t="shared" si="29"/>
        <v/>
      </c>
      <c r="Y24" s="74" t="str">
        <f t="shared" si="30"/>
        <v/>
      </c>
      <c r="Z24" s="144" t="str">
        <f t="shared" si="13"/>
        <v/>
      </c>
      <c r="AA24" s="145" t="str">
        <f t="shared" si="16"/>
        <v/>
      </c>
      <c r="AB24" s="75"/>
      <c r="AC24" s="44" t="str">
        <f>IF(УчастЮн!F24="","",УчастЮн!F24)</f>
        <v/>
      </c>
      <c r="AD24" s="13"/>
      <c r="AE24" s="8" t="str">
        <f>'1тур'!B25</f>
        <v>т15</v>
      </c>
      <c r="AF24" s="8">
        <f>'1тур'!I25</f>
        <v>19</v>
      </c>
      <c r="AG24" s="8">
        <f>'2тур_Юн'!B25</f>
        <v>0</v>
      </c>
      <c r="AH24" s="27" t="str">
        <f>'2тур_Юн'!F25</f>
        <v/>
      </c>
      <c r="AI24" s="8">
        <f>'4тур_Юн'!B26</f>
        <v>0</v>
      </c>
      <c r="AJ24" s="8" t="str">
        <f>'4тур_Юн'!F26</f>
        <v>х</v>
      </c>
      <c r="AK24" s="17">
        <f>'4тур_Юн'!G26</f>
        <v>0</v>
      </c>
      <c r="AL24" s="17" t="str">
        <f>'4тур_Юн'!L26</f>
        <v>х</v>
      </c>
      <c r="AM24" s="48">
        <f>'4тур_Юн'!M26</f>
        <v>0</v>
      </c>
      <c r="AN24" s="42">
        <f>'3тур_Юн'!C26</f>
        <v>0</v>
      </c>
      <c r="AO24" s="48" t="str">
        <f>'3тур_Юн'!N26</f>
        <v/>
      </c>
    </row>
    <row r="25" spans="1:41" ht="15" customHeight="1">
      <c r="A25" s="7" t="str">
        <f>IF(C25="","",УчастЮн!A25)</f>
        <v/>
      </c>
      <c r="B25" s="35" t="str">
        <f>IF(УчастЮн!B25="","",УчастЮн!B25)</f>
        <v/>
      </c>
      <c r="C25" s="44" t="str">
        <f>IF(УчастЮн!C25="","",УчастЮн!C25)</f>
        <v/>
      </c>
      <c r="D25" s="40" t="str">
        <f>IF(УчастЮн!D25="","",УчастЮн!D25)</f>
        <v/>
      </c>
      <c r="E25" s="41" t="str">
        <f>IF(УчастЮн!E25="","",УчастЮн!E25)</f>
        <v/>
      </c>
      <c r="F25" s="205" t="str">
        <f>IF(УчастЮн!G25="","",УчастЮн!G25)</f>
        <v/>
      </c>
      <c r="G25" s="72" t="str">
        <f t="shared" si="18"/>
        <v/>
      </c>
      <c r="H25" s="146" t="str">
        <f t="shared" si="19"/>
        <v/>
      </c>
      <c r="I25" s="203" t="str">
        <f>IF(УчастЮн!H25="","",УчастЮн!H25)</f>
        <v/>
      </c>
      <c r="J25" s="72" t="str">
        <f t="shared" si="20"/>
        <v/>
      </c>
      <c r="K25" s="146" t="str">
        <f t="shared" si="3"/>
        <v/>
      </c>
      <c r="L25" s="203" t="str">
        <f>IF(УчастЮн!I25="","",УчастЮн!I25)</f>
        <v/>
      </c>
      <c r="M25" s="73" t="str">
        <f t="shared" si="31"/>
        <v/>
      </c>
      <c r="N25" s="146" t="str">
        <f t="shared" si="14"/>
        <v/>
      </c>
      <c r="O25" s="204" t="str">
        <f>IF(УчастЮн!J25="","",УчастЮн!J25)</f>
        <v/>
      </c>
      <c r="P25" s="72" t="str">
        <f t="shared" si="21"/>
        <v/>
      </c>
      <c r="Q25" s="72" t="str">
        <f t="shared" si="22"/>
        <v/>
      </c>
      <c r="R25" s="73" t="str">
        <f t="shared" si="23"/>
        <v/>
      </c>
      <c r="S25" s="72" t="str">
        <f t="shared" si="24"/>
        <v/>
      </c>
      <c r="T25" s="73" t="str">
        <f t="shared" si="25"/>
        <v/>
      </c>
      <c r="U25" s="72" t="str">
        <f t="shared" si="26"/>
        <v/>
      </c>
      <c r="V25" s="146" t="str">
        <f t="shared" si="27"/>
        <v/>
      </c>
      <c r="W25" s="72" t="str">
        <f t="shared" si="28"/>
        <v/>
      </c>
      <c r="X25" s="72" t="str">
        <f t="shared" si="29"/>
        <v/>
      </c>
      <c r="Y25" s="74" t="str">
        <f t="shared" si="30"/>
        <v/>
      </c>
      <c r="Z25" s="144" t="str">
        <f t="shared" si="13"/>
        <v/>
      </c>
      <c r="AA25" s="145" t="str">
        <f t="shared" si="16"/>
        <v/>
      </c>
      <c r="AB25" s="75"/>
      <c r="AC25" s="44" t="str">
        <f>IF(УчастЮн!F25="","",УчастЮн!F25)</f>
        <v/>
      </c>
      <c r="AD25" s="13"/>
      <c r="AE25" s="8">
        <f>'1тур'!B26</f>
        <v>0</v>
      </c>
      <c r="AF25" s="8">
        <f>'1тур'!I26</f>
        <v>0</v>
      </c>
      <c r="AG25" s="8">
        <f>'2тур_Юн'!B26</f>
        <v>0</v>
      </c>
      <c r="AH25" s="27" t="str">
        <f>'2тур_Юн'!F26</f>
        <v/>
      </c>
      <c r="AI25" s="8">
        <f>'4тур_Юн'!B27</f>
        <v>0</v>
      </c>
      <c r="AJ25" s="8" t="str">
        <f>'4тур_Юн'!F27</f>
        <v>х</v>
      </c>
      <c r="AK25" s="17">
        <f>'4тур_Юн'!G27</f>
        <v>0</v>
      </c>
      <c r="AL25" s="17" t="str">
        <f>'4тур_Юн'!L27</f>
        <v>х</v>
      </c>
      <c r="AM25" s="48">
        <f>'4тур_Юн'!M27</f>
        <v>0</v>
      </c>
      <c r="AN25" s="42">
        <f>'3тур_Юн'!C27</f>
        <v>0</v>
      </c>
      <c r="AO25" s="48" t="str">
        <f>'3тур_Юн'!N27</f>
        <v/>
      </c>
    </row>
    <row r="26" spans="1:41" ht="15" customHeight="1">
      <c r="A26" s="7" t="str">
        <f>IF(C26="","",УчастЮн!A26)</f>
        <v/>
      </c>
      <c r="B26" s="35" t="str">
        <f>IF(УчастЮн!B26="","",УчастЮн!B26)</f>
        <v/>
      </c>
      <c r="C26" s="44" t="str">
        <f>IF(УчастЮн!C26="","",УчастЮн!C26)</f>
        <v/>
      </c>
      <c r="D26" s="40" t="str">
        <f>IF(УчастЮн!D26="","",УчастЮн!D26)</f>
        <v/>
      </c>
      <c r="E26" s="41" t="str">
        <f>IF(УчастЮн!E26="","",УчастЮн!E26)</f>
        <v/>
      </c>
      <c r="F26" s="205" t="str">
        <f>IF(УчастЮн!G26="","",УчастЮн!G26)</f>
        <v/>
      </c>
      <c r="G26" s="72" t="str">
        <f t="shared" si="18"/>
        <v/>
      </c>
      <c r="H26" s="146" t="str">
        <f t="shared" si="19"/>
        <v/>
      </c>
      <c r="I26" s="203" t="str">
        <f>IF(УчастЮн!H26="","",УчастЮн!H26)</f>
        <v/>
      </c>
      <c r="J26" s="72" t="str">
        <f t="shared" si="20"/>
        <v/>
      </c>
      <c r="K26" s="146" t="str">
        <f t="shared" si="3"/>
        <v/>
      </c>
      <c r="L26" s="203" t="str">
        <f>IF(УчастЮн!I26="","",УчастЮн!I26)</f>
        <v/>
      </c>
      <c r="M26" s="73" t="str">
        <f t="shared" si="31"/>
        <v/>
      </c>
      <c r="N26" s="146" t="str">
        <f t="shared" si="14"/>
        <v/>
      </c>
      <c r="O26" s="204" t="str">
        <f>IF(УчастЮн!J26="","",УчастЮн!J26)</f>
        <v/>
      </c>
      <c r="P26" s="72" t="str">
        <f t="shared" si="21"/>
        <v/>
      </c>
      <c r="Q26" s="72" t="str">
        <f t="shared" si="22"/>
        <v/>
      </c>
      <c r="R26" s="73" t="str">
        <f t="shared" si="23"/>
        <v/>
      </c>
      <c r="S26" s="72" t="str">
        <f t="shared" si="24"/>
        <v/>
      </c>
      <c r="T26" s="73" t="str">
        <f t="shared" si="25"/>
        <v/>
      </c>
      <c r="U26" s="72" t="str">
        <f t="shared" si="26"/>
        <v/>
      </c>
      <c r="V26" s="72" t="str">
        <f t="shared" si="27"/>
        <v/>
      </c>
      <c r="W26" s="72" t="str">
        <f t="shared" si="28"/>
        <v/>
      </c>
      <c r="X26" s="72" t="str">
        <f t="shared" si="29"/>
        <v/>
      </c>
      <c r="Y26" s="74" t="str">
        <f t="shared" si="30"/>
        <v/>
      </c>
      <c r="Z26" s="144" t="str">
        <f t="shared" si="13"/>
        <v/>
      </c>
      <c r="AA26" s="145" t="str">
        <f t="shared" si="16"/>
        <v/>
      </c>
      <c r="AB26" s="75"/>
      <c r="AC26" s="44" t="str">
        <f>IF(УчастЮн!F26="","",УчастЮн!F26)</f>
        <v/>
      </c>
      <c r="AD26" s="13"/>
      <c r="AE26" s="8">
        <f>'1тур'!B27</f>
        <v>0</v>
      </c>
      <c r="AF26" s="8">
        <f>'1тур'!I27</f>
        <v>0</v>
      </c>
      <c r="AG26" s="8">
        <f>'2тур_Юн'!B27</f>
        <v>0</v>
      </c>
      <c r="AH26" s="27" t="str">
        <f>'2тур_Юн'!F27</f>
        <v/>
      </c>
      <c r="AI26" s="8">
        <f>'4тур_Юн'!B28</f>
        <v>0</v>
      </c>
      <c r="AJ26" s="8" t="str">
        <f>'4тур_Юн'!F28</f>
        <v>х</v>
      </c>
      <c r="AK26" s="17">
        <f>'4тур_Юн'!G28</f>
        <v>0</v>
      </c>
      <c r="AL26" s="17" t="str">
        <f>'4тур_Юн'!L28</f>
        <v>х</v>
      </c>
      <c r="AM26" s="48">
        <f>'4тур_Юн'!M28</f>
        <v>0</v>
      </c>
      <c r="AN26" s="42">
        <f>'3тур_Юн'!C28</f>
        <v>0</v>
      </c>
      <c r="AO26" s="48" t="str">
        <f>'3тур_Юн'!N28</f>
        <v/>
      </c>
    </row>
    <row r="27" spans="1:41" ht="15" customHeight="1">
      <c r="A27" s="7" t="str">
        <f>IF(C27="","",УчастЮн!A27)</f>
        <v/>
      </c>
      <c r="B27" s="35" t="str">
        <f>IF(УчастЮн!B27="","",УчастЮн!B27)</f>
        <v/>
      </c>
      <c r="C27" s="44" t="str">
        <f>IF(УчастЮн!C27="","",УчастЮн!C27)</f>
        <v/>
      </c>
      <c r="D27" s="40" t="str">
        <f>IF(УчастЮн!D27="","",УчастЮн!D27)</f>
        <v/>
      </c>
      <c r="E27" s="41" t="str">
        <f>IF(УчастЮн!E27="","",УчастЮн!E27)</f>
        <v/>
      </c>
      <c r="F27" s="205" t="str">
        <f>IF(УчастЮн!G27="","",УчастЮн!G27)</f>
        <v/>
      </c>
      <c r="G27" s="72" t="str">
        <f t="shared" si="18"/>
        <v/>
      </c>
      <c r="H27" s="146" t="str">
        <f t="shared" si="19"/>
        <v/>
      </c>
      <c r="I27" s="203" t="str">
        <f>IF(УчастЮн!H27="","",УчастЮн!H27)</f>
        <v/>
      </c>
      <c r="J27" s="72" t="str">
        <f t="shared" si="20"/>
        <v/>
      </c>
      <c r="K27" s="146" t="str">
        <f t="shared" si="3"/>
        <v/>
      </c>
      <c r="L27" s="203" t="str">
        <f>IF(УчастЮн!I27="","",УчастЮн!I27)</f>
        <v/>
      </c>
      <c r="M27" s="73" t="str">
        <f t="shared" si="31"/>
        <v/>
      </c>
      <c r="N27" s="146" t="str">
        <f t="shared" si="14"/>
        <v/>
      </c>
      <c r="O27" s="204" t="str">
        <f>IF(УчастЮн!J27="","",УчастЮн!J27)</f>
        <v/>
      </c>
      <c r="P27" s="72" t="str">
        <f t="shared" si="21"/>
        <v/>
      </c>
      <c r="Q27" s="72" t="str">
        <f t="shared" si="22"/>
        <v/>
      </c>
      <c r="R27" s="73" t="str">
        <f t="shared" si="23"/>
        <v/>
      </c>
      <c r="S27" s="72" t="str">
        <f t="shared" si="24"/>
        <v/>
      </c>
      <c r="T27" s="73" t="str">
        <f t="shared" si="25"/>
        <v/>
      </c>
      <c r="U27" s="72" t="str">
        <f t="shared" si="26"/>
        <v/>
      </c>
      <c r="V27" s="72" t="str">
        <f t="shared" si="27"/>
        <v/>
      </c>
      <c r="W27" s="72" t="str">
        <f t="shared" si="28"/>
        <v/>
      </c>
      <c r="X27" s="72" t="str">
        <f t="shared" si="29"/>
        <v/>
      </c>
      <c r="Y27" s="74" t="str">
        <f t="shared" si="30"/>
        <v/>
      </c>
      <c r="Z27" s="144" t="str">
        <f t="shared" si="13"/>
        <v/>
      </c>
      <c r="AA27" s="145" t="str">
        <f t="shared" si="16"/>
        <v/>
      </c>
      <c r="AB27" s="75"/>
      <c r="AC27" s="44" t="str">
        <f>IF(УчастЮн!F27="","",УчастЮн!F27)</f>
        <v/>
      </c>
      <c r="AD27" s="13"/>
      <c r="AE27" s="8">
        <f>'1тур'!B28</f>
        <v>0</v>
      </c>
      <c r="AF27" s="8">
        <f>'1тур'!I28</f>
        <v>0</v>
      </c>
      <c r="AG27" s="8">
        <f>'2тур_Юн'!B28</f>
        <v>0</v>
      </c>
      <c r="AH27" s="27" t="str">
        <f>'2тур_Юн'!F28</f>
        <v/>
      </c>
      <c r="AI27" s="8">
        <f>'4тур_Юн'!B29</f>
        <v>0</v>
      </c>
      <c r="AJ27" s="8" t="str">
        <f>'4тур_Юн'!F29</f>
        <v>х</v>
      </c>
      <c r="AK27" s="17">
        <f>'4тур_Юн'!G29</f>
        <v>0</v>
      </c>
      <c r="AL27" s="17" t="str">
        <f>'4тур_Юн'!L29</f>
        <v>х</v>
      </c>
      <c r="AM27" s="48">
        <f>'4тур_Юн'!M29</f>
        <v>0</v>
      </c>
      <c r="AN27" s="42">
        <f>'3тур_Юн'!C29</f>
        <v>0</v>
      </c>
      <c r="AO27" s="48" t="str">
        <f>'3тур_Юн'!N29</f>
        <v/>
      </c>
    </row>
    <row r="28" spans="1:41" ht="15" customHeight="1">
      <c r="A28" s="7" t="str">
        <f>IF(C28="","",УчастЮн!A28)</f>
        <v/>
      </c>
      <c r="B28" s="35" t="str">
        <f>IF(УчастЮн!B28="","",УчастЮн!B28)</f>
        <v/>
      </c>
      <c r="C28" s="44" t="str">
        <f>IF(УчастЮн!C28="","",УчастЮн!C28)</f>
        <v/>
      </c>
      <c r="D28" s="40" t="str">
        <f>IF(УчастЮн!D28="","",УчастЮн!D28)</f>
        <v/>
      </c>
      <c r="E28" s="41" t="str">
        <f>IF(УчастЮн!E28="","",УчастЮн!E28)</f>
        <v/>
      </c>
      <c r="F28" s="205" t="str">
        <f>IF(УчастЮн!G28="","",УчастЮн!G28)</f>
        <v/>
      </c>
      <c r="G28" s="72" t="str">
        <f t="shared" si="18"/>
        <v/>
      </c>
      <c r="H28" s="146" t="str">
        <f t="shared" si="19"/>
        <v/>
      </c>
      <c r="I28" s="203" t="str">
        <f>IF(УчастЮн!H28="","",УчастЮн!H28)</f>
        <v/>
      </c>
      <c r="J28" s="72" t="str">
        <f t="shared" si="20"/>
        <v/>
      </c>
      <c r="K28" s="146" t="str">
        <f t="shared" si="3"/>
        <v/>
      </c>
      <c r="L28" s="203" t="str">
        <f>IF(УчастЮн!I28="","",УчастЮн!I28)</f>
        <v/>
      </c>
      <c r="M28" s="73" t="str">
        <f t="shared" si="31"/>
        <v/>
      </c>
      <c r="N28" s="146" t="str">
        <f t="shared" si="14"/>
        <v/>
      </c>
      <c r="O28" s="204" t="str">
        <f>IF(УчастЮн!J28="","",УчастЮн!J28)</f>
        <v/>
      </c>
      <c r="P28" s="72" t="str">
        <f t="shared" si="21"/>
        <v/>
      </c>
      <c r="Q28" s="72" t="str">
        <f t="shared" si="22"/>
        <v/>
      </c>
      <c r="R28" s="73" t="str">
        <f t="shared" si="23"/>
        <v/>
      </c>
      <c r="S28" s="72" t="str">
        <f t="shared" si="24"/>
        <v/>
      </c>
      <c r="T28" s="73" t="str">
        <f t="shared" si="25"/>
        <v/>
      </c>
      <c r="U28" s="72" t="str">
        <f t="shared" si="26"/>
        <v/>
      </c>
      <c r="V28" s="72" t="str">
        <f t="shared" si="27"/>
        <v/>
      </c>
      <c r="W28" s="72" t="str">
        <f t="shared" si="28"/>
        <v/>
      </c>
      <c r="X28" s="72" t="str">
        <f t="shared" si="29"/>
        <v/>
      </c>
      <c r="Y28" s="74" t="str">
        <f t="shared" si="30"/>
        <v/>
      </c>
      <c r="Z28" s="144" t="str">
        <f t="shared" si="13"/>
        <v/>
      </c>
      <c r="AA28" s="145" t="str">
        <f t="shared" si="16"/>
        <v/>
      </c>
      <c r="AB28" s="75"/>
      <c r="AC28" s="44" t="str">
        <f>IF(УчастЮн!F28="","",УчастЮн!F28)</f>
        <v/>
      </c>
      <c r="AD28" s="13"/>
      <c r="AE28" s="8">
        <f>'1тур'!B29</f>
        <v>0</v>
      </c>
      <c r="AF28" s="8">
        <f>'1тур'!I29</f>
        <v>0</v>
      </c>
      <c r="AG28" s="8">
        <f>'2тур_Юн'!B29</f>
        <v>0</v>
      </c>
      <c r="AH28" s="27" t="str">
        <f>'2тур_Юн'!F29</f>
        <v/>
      </c>
      <c r="AI28" s="8">
        <f>'4тур_Юн'!B30</f>
        <v>0</v>
      </c>
      <c r="AJ28" s="8" t="str">
        <f>'4тур_Юн'!F30</f>
        <v>х</v>
      </c>
      <c r="AK28" s="17">
        <f>'4тур_Юн'!G30</f>
        <v>0</v>
      </c>
      <c r="AL28" s="17" t="str">
        <f>'4тур_Юн'!L30</f>
        <v>х</v>
      </c>
      <c r="AM28" s="48">
        <f>'4тур_Юн'!M30</f>
        <v>0</v>
      </c>
      <c r="AN28" s="42">
        <f>'3тур_Юн'!C30</f>
        <v>0</v>
      </c>
      <c r="AO28" s="48" t="str">
        <f>'3тур_Юн'!N30</f>
        <v/>
      </c>
    </row>
    <row r="29" spans="1:41" ht="15" customHeight="1">
      <c r="A29" s="7" t="str">
        <f>IF(C29="","",УчастЮн!A29)</f>
        <v/>
      </c>
      <c r="B29" s="35" t="str">
        <f>IF(УчастЮн!B29="","",УчастЮн!B29)</f>
        <v/>
      </c>
      <c r="C29" s="44" t="str">
        <f>IF(УчастЮн!C29="","",УчастЮн!C29)</f>
        <v/>
      </c>
      <c r="D29" s="40" t="str">
        <f>IF(УчастЮн!D29="","",УчастЮн!D29)</f>
        <v/>
      </c>
      <c r="E29" s="41" t="str">
        <f>IF(УчастЮн!E29="","",УчастЮн!E29)</f>
        <v/>
      </c>
      <c r="F29" s="205" t="str">
        <f>IF(УчастЮн!G29="","",УчастЮн!G29)</f>
        <v/>
      </c>
      <c r="G29" s="72" t="str">
        <f t="shared" si="18"/>
        <v/>
      </c>
      <c r="H29" s="146" t="str">
        <f t="shared" si="19"/>
        <v/>
      </c>
      <c r="I29" s="203" t="str">
        <f>IF(УчастЮн!H29="","",УчастЮн!H29)</f>
        <v/>
      </c>
      <c r="J29" s="72" t="str">
        <f t="shared" si="20"/>
        <v/>
      </c>
      <c r="K29" s="146" t="str">
        <f t="shared" si="3"/>
        <v/>
      </c>
      <c r="L29" s="203" t="str">
        <f>IF(УчастЮн!I29="","",УчастЮн!I29)</f>
        <v/>
      </c>
      <c r="M29" s="73" t="str">
        <f t="shared" si="31"/>
        <v/>
      </c>
      <c r="N29" s="146" t="str">
        <f t="shared" si="14"/>
        <v/>
      </c>
      <c r="O29" s="204" t="str">
        <f>IF(УчастЮн!J29="","",УчастЮн!J29)</f>
        <v/>
      </c>
      <c r="P29" s="72" t="str">
        <f t="shared" si="21"/>
        <v/>
      </c>
      <c r="Q29" s="72" t="str">
        <f t="shared" si="22"/>
        <v/>
      </c>
      <c r="R29" s="73" t="str">
        <f t="shared" si="23"/>
        <v/>
      </c>
      <c r="S29" s="72" t="str">
        <f t="shared" si="24"/>
        <v/>
      </c>
      <c r="T29" s="73" t="str">
        <f t="shared" si="25"/>
        <v/>
      </c>
      <c r="U29" s="72" t="str">
        <f t="shared" si="26"/>
        <v/>
      </c>
      <c r="V29" s="72" t="str">
        <f t="shared" si="27"/>
        <v/>
      </c>
      <c r="W29" s="72" t="str">
        <f t="shared" si="28"/>
        <v/>
      </c>
      <c r="X29" s="72" t="str">
        <f t="shared" si="29"/>
        <v/>
      </c>
      <c r="Y29" s="74" t="str">
        <f t="shared" si="30"/>
        <v/>
      </c>
      <c r="Z29" s="144" t="str">
        <f t="shared" si="13"/>
        <v/>
      </c>
      <c r="AA29" s="145" t="str">
        <f t="shared" si="16"/>
        <v/>
      </c>
      <c r="AB29" s="75"/>
      <c r="AC29" s="44" t="str">
        <f>IF(УчастЮн!F29="","",УчастЮн!F29)</f>
        <v/>
      </c>
      <c r="AD29" s="13"/>
      <c r="AE29" s="8">
        <f>'1тур'!B30</f>
        <v>0</v>
      </c>
      <c r="AF29" s="8">
        <f>'1тур'!I30</f>
        <v>0</v>
      </c>
      <c r="AG29" s="8">
        <f>'2тур_Юн'!B30</f>
        <v>0</v>
      </c>
      <c r="AH29" s="27" t="str">
        <f>'2тур_Юн'!F30</f>
        <v/>
      </c>
      <c r="AI29" s="8">
        <f>'4тур_Юн'!B31</f>
        <v>0</v>
      </c>
      <c r="AJ29" s="8" t="str">
        <f>'4тур_Юн'!F31</f>
        <v>х</v>
      </c>
      <c r="AK29" s="17">
        <f>'4тур_Юн'!G31</f>
        <v>0</v>
      </c>
      <c r="AL29" s="17" t="str">
        <f>'4тур_Юн'!L31</f>
        <v>х</v>
      </c>
      <c r="AM29" s="48">
        <f>'4тур_Юн'!M31</f>
        <v>0</v>
      </c>
      <c r="AN29" s="42">
        <f>'3тур_Юн'!C31</f>
        <v>0</v>
      </c>
      <c r="AO29" s="48" t="str">
        <f>'3тур_Юн'!N31</f>
        <v/>
      </c>
    </row>
    <row r="30" spans="1:41" ht="15" customHeight="1">
      <c r="A30" s="7" t="str">
        <f>IF(C30="","",УчастЮн!A30)</f>
        <v/>
      </c>
      <c r="B30" s="35" t="str">
        <f>IF(УчастЮн!B30="","",УчастЮн!B30)</f>
        <v/>
      </c>
      <c r="C30" s="44" t="str">
        <f>IF(УчастЮн!C30="","",УчастЮн!C30)</f>
        <v/>
      </c>
      <c r="D30" s="40" t="str">
        <f>IF(УчастЮн!D30="","",УчастЮн!D30)</f>
        <v/>
      </c>
      <c r="E30" s="41" t="str">
        <f>IF(УчастЮн!E30="","",УчастЮн!E30)</f>
        <v/>
      </c>
      <c r="F30" s="205" t="str">
        <f>IF(УчастЮн!G30="","",УчастЮн!G30)</f>
        <v/>
      </c>
      <c r="G30" s="72" t="str">
        <f t="shared" si="18"/>
        <v/>
      </c>
      <c r="H30" s="146" t="str">
        <f t="shared" si="19"/>
        <v/>
      </c>
      <c r="I30" s="203" t="str">
        <f>IF(УчастЮн!H30="","",УчастЮн!H30)</f>
        <v/>
      </c>
      <c r="J30" s="72" t="str">
        <f t="shared" si="20"/>
        <v/>
      </c>
      <c r="K30" s="146" t="str">
        <f t="shared" si="3"/>
        <v/>
      </c>
      <c r="L30" s="203" t="str">
        <f>IF(УчастЮн!I30="","",УчастЮн!I30)</f>
        <v/>
      </c>
      <c r="M30" s="73" t="str">
        <f t="shared" si="31"/>
        <v/>
      </c>
      <c r="N30" s="146" t="str">
        <f t="shared" si="14"/>
        <v/>
      </c>
      <c r="O30" s="204" t="str">
        <f>IF(УчастЮн!J30="","",УчастЮн!J30)</f>
        <v/>
      </c>
      <c r="P30" s="72" t="str">
        <f t="shared" si="21"/>
        <v/>
      </c>
      <c r="Q30" s="72" t="str">
        <f t="shared" si="22"/>
        <v/>
      </c>
      <c r="R30" s="73" t="str">
        <f t="shared" si="23"/>
        <v/>
      </c>
      <c r="S30" s="72" t="str">
        <f t="shared" si="24"/>
        <v/>
      </c>
      <c r="T30" s="73" t="str">
        <f t="shared" si="25"/>
        <v/>
      </c>
      <c r="U30" s="72" t="str">
        <f t="shared" si="26"/>
        <v/>
      </c>
      <c r="V30" s="72" t="str">
        <f t="shared" si="27"/>
        <v/>
      </c>
      <c r="W30" s="72" t="str">
        <f t="shared" si="28"/>
        <v/>
      </c>
      <c r="X30" s="72" t="str">
        <f t="shared" si="29"/>
        <v/>
      </c>
      <c r="Y30" s="74" t="str">
        <f t="shared" si="30"/>
        <v/>
      </c>
      <c r="Z30" s="144" t="str">
        <f t="shared" si="13"/>
        <v/>
      </c>
      <c r="AA30" s="145" t="str">
        <f t="shared" si="16"/>
        <v/>
      </c>
      <c r="AB30" s="75"/>
      <c r="AC30" s="44" t="str">
        <f>IF(УчастЮн!F30="","",УчастЮн!F30)</f>
        <v/>
      </c>
      <c r="AD30" s="13"/>
      <c r="AE30" s="8">
        <f>'1тур'!B31</f>
        <v>0</v>
      </c>
      <c r="AF30" s="8">
        <f>'1тур'!I31</f>
        <v>0</v>
      </c>
      <c r="AG30" s="8">
        <f>'2тур_Юн'!B31</f>
        <v>0</v>
      </c>
      <c r="AH30" s="27" t="str">
        <f>'2тур_Юн'!F31</f>
        <v/>
      </c>
      <c r="AI30" s="8">
        <f>'4тур_Юн'!B32</f>
        <v>0</v>
      </c>
      <c r="AJ30" s="8" t="str">
        <f>'4тур_Юн'!F32</f>
        <v>х</v>
      </c>
      <c r="AK30" s="17">
        <f>'4тур_Юн'!G32</f>
        <v>0</v>
      </c>
      <c r="AL30" s="17" t="str">
        <f>'4тур_Юн'!L32</f>
        <v>х</v>
      </c>
      <c r="AM30" s="48">
        <f>'4тур_Юн'!M32</f>
        <v>0</v>
      </c>
      <c r="AN30" s="42">
        <f>'3тур_Юн'!C32</f>
        <v>0</v>
      </c>
      <c r="AO30" s="48" t="str">
        <f>'3тур_Юн'!N32</f>
        <v/>
      </c>
    </row>
    <row r="31" spans="1:41" ht="15" customHeight="1">
      <c r="A31" s="7" t="str">
        <f>IF(C31="","",УчастЮн!A31)</f>
        <v/>
      </c>
      <c r="B31" s="35" t="str">
        <f>IF(УчастЮн!B31="","",УчастЮн!B31)</f>
        <v/>
      </c>
      <c r="C31" s="44" t="str">
        <f>IF(УчастЮн!C31="","",УчастЮн!C31)</f>
        <v/>
      </c>
      <c r="D31" s="40" t="str">
        <f>IF(УчастЮн!D31="","",УчастЮн!D31)</f>
        <v/>
      </c>
      <c r="E31" s="41" t="str">
        <f>IF(УчастЮн!E31="","",УчастЮн!E31)</f>
        <v/>
      </c>
      <c r="F31" s="205" t="str">
        <f>IF(УчастЮн!G31="","",УчастЮн!G31)</f>
        <v/>
      </c>
      <c r="G31" s="72" t="str">
        <f t="shared" si="18"/>
        <v/>
      </c>
      <c r="H31" s="146" t="str">
        <f t="shared" si="19"/>
        <v/>
      </c>
      <c r="I31" s="203" t="str">
        <f>IF(УчастЮн!H31="","",УчастЮн!H31)</f>
        <v/>
      </c>
      <c r="J31" s="72" t="str">
        <f t="shared" si="20"/>
        <v/>
      </c>
      <c r="K31" s="146" t="str">
        <f t="shared" si="3"/>
        <v/>
      </c>
      <c r="L31" s="203" t="str">
        <f>IF(УчастЮн!I31="","",УчастЮн!I31)</f>
        <v/>
      </c>
      <c r="M31" s="73" t="str">
        <f t="shared" si="31"/>
        <v/>
      </c>
      <c r="N31" s="146" t="str">
        <f t="shared" si="14"/>
        <v/>
      </c>
      <c r="O31" s="204" t="str">
        <f>IF(УчастЮн!J31="","",УчастЮн!J31)</f>
        <v/>
      </c>
      <c r="P31" s="72" t="str">
        <f t="shared" si="21"/>
        <v/>
      </c>
      <c r="Q31" s="72" t="str">
        <f t="shared" si="22"/>
        <v/>
      </c>
      <c r="R31" s="73" t="str">
        <f t="shared" si="23"/>
        <v/>
      </c>
      <c r="S31" s="72" t="str">
        <f t="shared" si="24"/>
        <v/>
      </c>
      <c r="T31" s="73" t="str">
        <f t="shared" si="25"/>
        <v/>
      </c>
      <c r="U31" s="72" t="str">
        <f t="shared" si="26"/>
        <v/>
      </c>
      <c r="V31" s="72" t="str">
        <f t="shared" si="27"/>
        <v/>
      </c>
      <c r="W31" s="72" t="str">
        <f t="shared" si="28"/>
        <v/>
      </c>
      <c r="X31" s="72" t="str">
        <f t="shared" si="29"/>
        <v/>
      </c>
      <c r="Y31" s="74" t="str">
        <f t="shared" si="30"/>
        <v/>
      </c>
      <c r="Z31" s="144" t="str">
        <f t="shared" si="13"/>
        <v/>
      </c>
      <c r="AA31" s="145" t="str">
        <f t="shared" si="16"/>
        <v/>
      </c>
      <c r="AB31" s="75"/>
      <c r="AC31" s="44" t="str">
        <f>IF(УчастЮн!F31="","",УчастЮн!F31)</f>
        <v/>
      </c>
      <c r="AD31" s="13"/>
      <c r="AE31" s="8">
        <f>'1тур'!B32</f>
        <v>0</v>
      </c>
      <c r="AF31" s="8">
        <f>'1тур'!I32</f>
        <v>0</v>
      </c>
      <c r="AG31" s="8">
        <f>'2тур_Юн'!B32</f>
        <v>0</v>
      </c>
      <c r="AH31" s="27" t="str">
        <f>'2тур_Юн'!F32</f>
        <v/>
      </c>
      <c r="AI31" s="8">
        <f>'4тур_Юн'!B33</f>
        <v>0</v>
      </c>
      <c r="AJ31" s="8" t="str">
        <f>'4тур_Юн'!F33</f>
        <v>х</v>
      </c>
      <c r="AK31" s="17">
        <f>'4тур_Юн'!G33</f>
        <v>0</v>
      </c>
      <c r="AL31" s="17" t="str">
        <f>'4тур_Юн'!L33</f>
        <v>х</v>
      </c>
      <c r="AM31" s="48">
        <f>'4тур_Юн'!M33</f>
        <v>0</v>
      </c>
      <c r="AN31" s="42">
        <f>'3тур_Юн'!C33</f>
        <v>0</v>
      </c>
      <c r="AO31" s="48" t="str">
        <f>'3тур_Юн'!N33</f>
        <v/>
      </c>
    </row>
    <row r="32" spans="1:41" ht="15" customHeight="1">
      <c r="A32" s="7" t="str">
        <f>IF(C32="","",УчастЮн!A32)</f>
        <v/>
      </c>
      <c r="B32" s="35" t="str">
        <f>IF(УчастЮн!B32="","",УчастЮн!B32)</f>
        <v/>
      </c>
      <c r="C32" s="44" t="str">
        <f>IF(УчастЮн!C32="","",УчастЮн!C32)</f>
        <v/>
      </c>
      <c r="D32" s="40" t="str">
        <f>IF(УчастЮн!D32="","",УчастЮн!D32)</f>
        <v/>
      </c>
      <c r="E32" s="41" t="str">
        <f>IF(УчастЮн!E32="","",УчастЮн!E32)</f>
        <v/>
      </c>
      <c r="F32" s="205" t="str">
        <f>IF(УчастЮн!G32="","",УчастЮн!G32)</f>
        <v/>
      </c>
      <c r="G32" s="72" t="str">
        <f t="shared" si="18"/>
        <v/>
      </c>
      <c r="H32" s="146" t="str">
        <f t="shared" si="19"/>
        <v/>
      </c>
      <c r="I32" s="203" t="str">
        <f>IF(УчастЮн!H32="","",УчастЮн!H32)</f>
        <v/>
      </c>
      <c r="J32" s="72" t="str">
        <f t="shared" si="20"/>
        <v/>
      </c>
      <c r="K32" s="146" t="str">
        <f t="shared" si="3"/>
        <v/>
      </c>
      <c r="L32" s="203" t="str">
        <f>IF(УчастЮн!I32="","",УчастЮн!I32)</f>
        <v/>
      </c>
      <c r="M32" s="73" t="str">
        <f t="shared" si="31"/>
        <v/>
      </c>
      <c r="N32" s="146" t="str">
        <f t="shared" si="14"/>
        <v/>
      </c>
      <c r="O32" s="204" t="str">
        <f>IF(УчастЮн!J32="","",УчастЮн!J32)</f>
        <v/>
      </c>
      <c r="P32" s="72" t="str">
        <f t="shared" si="21"/>
        <v/>
      </c>
      <c r="Q32" s="72" t="str">
        <f t="shared" si="22"/>
        <v/>
      </c>
      <c r="R32" s="73" t="str">
        <f t="shared" si="23"/>
        <v/>
      </c>
      <c r="S32" s="72" t="str">
        <f t="shared" si="24"/>
        <v/>
      </c>
      <c r="T32" s="73" t="str">
        <f t="shared" si="25"/>
        <v/>
      </c>
      <c r="U32" s="72" t="str">
        <f t="shared" si="26"/>
        <v/>
      </c>
      <c r="V32" s="72" t="str">
        <f t="shared" si="27"/>
        <v/>
      </c>
      <c r="W32" s="72" t="str">
        <f t="shared" si="28"/>
        <v/>
      </c>
      <c r="X32" s="72" t="str">
        <f t="shared" si="29"/>
        <v/>
      </c>
      <c r="Y32" s="74" t="str">
        <f t="shared" si="30"/>
        <v/>
      </c>
      <c r="Z32" s="144" t="str">
        <f t="shared" si="13"/>
        <v/>
      </c>
      <c r="AA32" s="145" t="str">
        <f t="shared" si="16"/>
        <v/>
      </c>
      <c r="AB32" s="75"/>
      <c r="AC32" s="44" t="str">
        <f>IF(УчастЮн!F32="","",УчастЮн!F32)</f>
        <v/>
      </c>
      <c r="AD32" s="13"/>
      <c r="AE32" s="8">
        <f>'1тур'!B33</f>
        <v>0</v>
      </c>
      <c r="AF32" s="8">
        <f>'1тур'!I33</f>
        <v>0</v>
      </c>
      <c r="AG32" s="8">
        <f>'2тур_Юн'!B33</f>
        <v>0</v>
      </c>
      <c r="AH32" s="27" t="str">
        <f>'2тур_Юн'!F33</f>
        <v/>
      </c>
      <c r="AI32" s="8">
        <f>'4тур_Юн'!B34</f>
        <v>0</v>
      </c>
      <c r="AJ32" s="8" t="str">
        <f>'4тур_Юн'!F34</f>
        <v>х</v>
      </c>
      <c r="AK32" s="17">
        <f>'4тур_Юн'!G34</f>
        <v>0</v>
      </c>
      <c r="AL32" s="17" t="str">
        <f>'4тур_Юн'!L34</f>
        <v>х</v>
      </c>
      <c r="AM32" s="48">
        <f>'4тур_Юн'!M34</f>
        <v>0</v>
      </c>
      <c r="AN32" s="42">
        <f>'3тур_Юн'!C34</f>
        <v>0</v>
      </c>
      <c r="AO32" s="48" t="str">
        <f>'3тур_Юн'!N34</f>
        <v/>
      </c>
    </row>
    <row r="33" spans="1:41" ht="15" customHeight="1">
      <c r="A33" s="7" t="str">
        <f>IF(C33="","",УчастЮн!A33)</f>
        <v/>
      </c>
      <c r="B33" s="35" t="str">
        <f>IF(УчастЮн!B33="","",УчастЮн!B33)</f>
        <v/>
      </c>
      <c r="C33" s="44" t="str">
        <f>IF(УчастЮн!C33="","",УчастЮн!C33)</f>
        <v/>
      </c>
      <c r="D33" s="40" t="str">
        <f>IF(УчастЮн!D33="","",УчастЮн!D33)</f>
        <v/>
      </c>
      <c r="E33" s="41" t="str">
        <f>IF(УчастЮн!E33="","",УчастЮн!E33)</f>
        <v/>
      </c>
      <c r="F33" s="205" t="str">
        <f>IF(УчастЮн!G33="","",УчастЮн!G33)</f>
        <v/>
      </c>
      <c r="G33" s="72" t="str">
        <f t="shared" si="18"/>
        <v/>
      </c>
      <c r="H33" s="146" t="str">
        <f t="shared" si="19"/>
        <v/>
      </c>
      <c r="I33" s="203" t="str">
        <f>IF(УчастЮн!H33="","",УчастЮн!H33)</f>
        <v/>
      </c>
      <c r="J33" s="72" t="str">
        <f t="shared" si="20"/>
        <v/>
      </c>
      <c r="K33" s="146" t="str">
        <f t="shared" si="3"/>
        <v/>
      </c>
      <c r="L33" s="203" t="str">
        <f>IF(УчастЮн!I33="","",УчастЮн!I33)</f>
        <v/>
      </c>
      <c r="M33" s="73" t="str">
        <f t="shared" si="31"/>
        <v/>
      </c>
      <c r="N33" s="146" t="str">
        <f t="shared" si="14"/>
        <v/>
      </c>
      <c r="O33" s="204" t="str">
        <f>IF(УчастЮн!J33="","",УчастЮн!J33)</f>
        <v/>
      </c>
      <c r="P33" s="72" t="str">
        <f t="shared" si="21"/>
        <v/>
      </c>
      <c r="Q33" s="72" t="str">
        <f t="shared" si="22"/>
        <v/>
      </c>
      <c r="R33" s="73" t="str">
        <f t="shared" si="23"/>
        <v/>
      </c>
      <c r="S33" s="72" t="str">
        <f t="shared" si="24"/>
        <v/>
      </c>
      <c r="T33" s="73" t="str">
        <f t="shared" si="25"/>
        <v/>
      </c>
      <c r="U33" s="72" t="str">
        <f t="shared" si="26"/>
        <v/>
      </c>
      <c r="V33" s="72" t="str">
        <f t="shared" si="27"/>
        <v/>
      </c>
      <c r="W33" s="72" t="str">
        <f t="shared" si="28"/>
        <v/>
      </c>
      <c r="X33" s="72" t="str">
        <f t="shared" si="29"/>
        <v/>
      </c>
      <c r="Y33" s="74" t="str">
        <f t="shared" si="30"/>
        <v/>
      </c>
      <c r="Z33" s="144" t="str">
        <f t="shared" si="13"/>
        <v/>
      </c>
      <c r="AA33" s="145" t="str">
        <f t="shared" si="16"/>
        <v/>
      </c>
      <c r="AB33" s="75"/>
      <c r="AC33" s="44" t="str">
        <f>IF(УчастЮн!F33="","",УчастЮн!F33)</f>
        <v/>
      </c>
      <c r="AD33" s="13"/>
      <c r="AE33" s="8">
        <f>'1тур'!B34</f>
        <v>0</v>
      </c>
      <c r="AF33" s="8">
        <f>'1тур'!I34</f>
        <v>0</v>
      </c>
      <c r="AG33" s="8">
        <f>'2тур_Юн'!B34</f>
        <v>0</v>
      </c>
      <c r="AH33" s="27" t="str">
        <f>'2тур_Юн'!F34</f>
        <v/>
      </c>
      <c r="AI33" s="8">
        <f>'4тур_Юн'!B35</f>
        <v>0</v>
      </c>
      <c r="AJ33" s="8" t="str">
        <f>'4тур_Юн'!F35</f>
        <v>х</v>
      </c>
      <c r="AK33" s="17">
        <f>'4тур_Юн'!G35</f>
        <v>0</v>
      </c>
      <c r="AL33" s="17" t="str">
        <f>'4тур_Юн'!L35</f>
        <v>х</v>
      </c>
      <c r="AM33" s="48">
        <f>'4тур_Юн'!M35</f>
        <v>0</v>
      </c>
      <c r="AN33" s="42">
        <f>'3тур_Юн'!C35</f>
        <v>0</v>
      </c>
      <c r="AO33" s="48" t="str">
        <f>'3тур_Юн'!N35</f>
        <v/>
      </c>
    </row>
    <row r="34" spans="1:41" ht="15" customHeight="1">
      <c r="A34" s="7" t="str">
        <f>IF(C34="","",УчастЮн!A34)</f>
        <v/>
      </c>
      <c r="B34" s="35" t="str">
        <f>IF(УчастЮн!B34="","",УчастЮн!B34)</f>
        <v/>
      </c>
      <c r="C34" s="44" t="str">
        <f>IF(УчастЮн!C34="","",УчастЮн!C34)</f>
        <v/>
      </c>
      <c r="D34" s="40" t="str">
        <f>IF(УчастЮн!D34="","",УчастЮн!D34)</f>
        <v/>
      </c>
      <c r="E34" s="41" t="str">
        <f>IF(УчастЮн!E34="","",УчастЮн!E34)</f>
        <v/>
      </c>
      <c r="F34" s="205" t="str">
        <f>IF(УчастЮн!G34="","",УчастЮн!G34)</f>
        <v/>
      </c>
      <c r="G34" s="72" t="str">
        <f t="shared" si="18"/>
        <v/>
      </c>
      <c r="H34" s="146" t="str">
        <f t="shared" si="19"/>
        <v/>
      </c>
      <c r="I34" s="203" t="str">
        <f>IF(УчастЮн!H34="","",УчастЮн!H34)</f>
        <v/>
      </c>
      <c r="J34" s="72" t="str">
        <f t="shared" si="20"/>
        <v/>
      </c>
      <c r="K34" s="146" t="str">
        <f t="shared" si="3"/>
        <v/>
      </c>
      <c r="L34" s="203" t="str">
        <f>IF(УчастЮн!I34="","",УчастЮн!I34)</f>
        <v/>
      </c>
      <c r="M34" s="73" t="str">
        <f t="shared" si="31"/>
        <v/>
      </c>
      <c r="N34" s="146" t="str">
        <f t="shared" si="14"/>
        <v/>
      </c>
      <c r="O34" s="204" t="str">
        <f>IF(УчастЮн!J34="","",УчастЮн!J34)</f>
        <v/>
      </c>
      <c r="P34" s="72" t="str">
        <f t="shared" si="21"/>
        <v/>
      </c>
      <c r="Q34" s="72" t="str">
        <f t="shared" si="22"/>
        <v/>
      </c>
      <c r="R34" s="73" t="str">
        <f t="shared" si="23"/>
        <v/>
      </c>
      <c r="S34" s="72" t="str">
        <f t="shared" si="24"/>
        <v/>
      </c>
      <c r="T34" s="73" t="str">
        <f t="shared" si="25"/>
        <v/>
      </c>
      <c r="U34" s="72" t="str">
        <f t="shared" si="26"/>
        <v/>
      </c>
      <c r="V34" s="72" t="str">
        <f t="shared" si="27"/>
        <v/>
      </c>
      <c r="W34" s="72" t="str">
        <f t="shared" si="28"/>
        <v/>
      </c>
      <c r="X34" s="72" t="str">
        <f t="shared" si="29"/>
        <v/>
      </c>
      <c r="Y34" s="74" t="str">
        <f t="shared" si="30"/>
        <v/>
      </c>
      <c r="Z34" s="144" t="str">
        <f t="shared" si="13"/>
        <v/>
      </c>
      <c r="AA34" s="145" t="str">
        <f t="shared" si="16"/>
        <v/>
      </c>
      <c r="AB34" s="75"/>
      <c r="AC34" s="44" t="str">
        <f>IF(УчастЮн!F34="","",УчастЮн!F34)</f>
        <v/>
      </c>
      <c r="AD34" s="13"/>
      <c r="AE34" s="8">
        <f>'1тур'!B35</f>
        <v>0</v>
      </c>
      <c r="AF34" s="8">
        <f>'1тур'!I35</f>
        <v>0</v>
      </c>
      <c r="AG34" s="8">
        <f>'2тур_Юн'!B35</f>
        <v>0</v>
      </c>
      <c r="AH34" s="27" t="str">
        <f>'2тур_Юн'!F35</f>
        <v/>
      </c>
      <c r="AI34" s="8">
        <f>'4тур_Юн'!B36</f>
        <v>0</v>
      </c>
      <c r="AJ34" s="8" t="str">
        <f>'4тур_Юн'!F36</f>
        <v>х</v>
      </c>
      <c r="AK34" s="17">
        <f>'4тур_Юн'!G36</f>
        <v>0</v>
      </c>
      <c r="AL34" s="17" t="str">
        <f>'4тур_Юн'!L36</f>
        <v>х</v>
      </c>
      <c r="AM34" s="48">
        <f>'4тур_Юн'!M36</f>
        <v>0</v>
      </c>
      <c r="AN34" s="42">
        <f>'3тур_Юн'!C36</f>
        <v>0</v>
      </c>
      <c r="AO34" s="48" t="str">
        <f>'3тур_Юн'!N36</f>
        <v/>
      </c>
    </row>
    <row r="35" spans="1:41" ht="15" customHeight="1">
      <c r="A35" s="7" t="str">
        <f>IF(C35="","",УчастЮн!A35)</f>
        <v/>
      </c>
      <c r="B35" s="35" t="str">
        <f>IF(УчастЮн!B35="","",УчастЮн!B35)</f>
        <v/>
      </c>
      <c r="C35" s="44" t="str">
        <f>IF(УчастЮн!C35="","",УчастЮн!C35)</f>
        <v/>
      </c>
      <c r="D35" s="40" t="str">
        <f>IF(УчастЮн!D35="","",УчастЮн!D35)</f>
        <v/>
      </c>
      <c r="E35" s="41" t="str">
        <f>IF(УчастЮн!E35="","",УчастЮн!E35)</f>
        <v/>
      </c>
      <c r="F35" s="205" t="str">
        <f>IF(УчастЮн!G35="","",УчастЮн!G35)</f>
        <v/>
      </c>
      <c r="G35" s="72" t="str">
        <f t="shared" si="18"/>
        <v/>
      </c>
      <c r="H35" s="146" t="str">
        <f t="shared" si="19"/>
        <v/>
      </c>
      <c r="I35" s="203" t="str">
        <f>IF(УчастЮн!H35="","",УчастЮн!H35)</f>
        <v/>
      </c>
      <c r="J35" s="72" t="str">
        <f t="shared" si="20"/>
        <v/>
      </c>
      <c r="K35" s="146" t="str">
        <f t="shared" si="3"/>
        <v/>
      </c>
      <c r="L35" s="203" t="str">
        <f>IF(УчастЮн!I35="","",УчастЮн!I35)</f>
        <v/>
      </c>
      <c r="M35" s="73" t="str">
        <f t="shared" si="31"/>
        <v/>
      </c>
      <c r="N35" s="146" t="str">
        <f t="shared" si="14"/>
        <v/>
      </c>
      <c r="O35" s="204" t="str">
        <f>IF(УчастЮн!J35="","",УчастЮн!J35)</f>
        <v/>
      </c>
      <c r="P35" s="72" t="str">
        <f t="shared" si="21"/>
        <v/>
      </c>
      <c r="Q35" s="72" t="str">
        <f t="shared" si="22"/>
        <v/>
      </c>
      <c r="R35" s="73" t="str">
        <f t="shared" si="23"/>
        <v/>
      </c>
      <c r="S35" s="72" t="str">
        <f t="shared" si="24"/>
        <v/>
      </c>
      <c r="T35" s="73" t="str">
        <f t="shared" si="25"/>
        <v/>
      </c>
      <c r="U35" s="72" t="str">
        <f t="shared" si="26"/>
        <v/>
      </c>
      <c r="V35" s="72" t="str">
        <f t="shared" si="27"/>
        <v/>
      </c>
      <c r="W35" s="72" t="str">
        <f t="shared" si="28"/>
        <v/>
      </c>
      <c r="X35" s="72" t="str">
        <f t="shared" si="29"/>
        <v/>
      </c>
      <c r="Y35" s="74" t="str">
        <f t="shared" si="30"/>
        <v/>
      </c>
      <c r="Z35" s="144" t="str">
        <f t="shared" si="13"/>
        <v/>
      </c>
      <c r="AA35" s="145" t="str">
        <f t="shared" si="16"/>
        <v/>
      </c>
      <c r="AB35" s="75"/>
      <c r="AC35" s="44" t="str">
        <f>IF(УчастЮн!F35="","",УчастЮн!F35)</f>
        <v/>
      </c>
      <c r="AD35" s="13"/>
      <c r="AE35" s="8">
        <f>'1тур'!B36</f>
        <v>0</v>
      </c>
      <c r="AF35" s="8">
        <f>'1тур'!I36</f>
        <v>0</v>
      </c>
      <c r="AG35" s="8">
        <f>'2тур_Юн'!B36</f>
        <v>0</v>
      </c>
      <c r="AH35" s="27" t="str">
        <f>'2тур_Юн'!F36</f>
        <v/>
      </c>
      <c r="AI35" s="8">
        <f>'4тур_Юн'!B37</f>
        <v>0</v>
      </c>
      <c r="AJ35" s="8" t="str">
        <f>'4тур_Юн'!F37</f>
        <v>х</v>
      </c>
      <c r="AK35" s="17">
        <f>'4тур_Юн'!G37</f>
        <v>0</v>
      </c>
      <c r="AL35" s="17" t="str">
        <f>'4тур_Юн'!L37</f>
        <v>х</v>
      </c>
      <c r="AM35" s="48">
        <f>'4тур_Юн'!M37</f>
        <v>0</v>
      </c>
      <c r="AN35" s="42">
        <f>'3тур_Юн'!C37</f>
        <v>0</v>
      </c>
      <c r="AO35" s="48" t="str">
        <f>'3тур_Юн'!N37</f>
        <v/>
      </c>
    </row>
    <row r="36" spans="1:41" ht="15" customHeight="1">
      <c r="A36" s="7" t="str">
        <f>IF(C36="","",УчастЮн!A36)</f>
        <v/>
      </c>
      <c r="B36" s="35" t="str">
        <f>IF(УчастЮн!B36="","",УчастЮн!B36)</f>
        <v/>
      </c>
      <c r="C36" s="44" t="str">
        <f>IF(УчастЮн!C36="","",УчастЮн!C36)</f>
        <v/>
      </c>
      <c r="D36" s="40" t="str">
        <f>IF(УчастЮн!D36="","",УчастЮн!D36)</f>
        <v/>
      </c>
      <c r="E36" s="41" t="str">
        <f>IF(УчастЮн!E36="","",УчастЮн!E36)</f>
        <v/>
      </c>
      <c r="F36" s="205" t="str">
        <f>IF(УчастЮн!G36="","",УчастЮн!G36)</f>
        <v/>
      </c>
      <c r="G36" s="72" t="str">
        <f t="shared" si="18"/>
        <v/>
      </c>
      <c r="H36" s="146" t="str">
        <f t="shared" si="19"/>
        <v/>
      </c>
      <c r="I36" s="203" t="str">
        <f>IF(УчастЮн!H36="","",УчастЮн!H36)</f>
        <v/>
      </c>
      <c r="J36" s="72" t="str">
        <f t="shared" si="20"/>
        <v/>
      </c>
      <c r="K36" s="146" t="str">
        <f t="shared" si="3"/>
        <v/>
      </c>
      <c r="L36" s="203" t="str">
        <f>IF(УчастЮн!I36="","",УчастЮн!I36)</f>
        <v/>
      </c>
      <c r="M36" s="73" t="str">
        <f t="shared" si="31"/>
        <v/>
      </c>
      <c r="N36" s="146" t="str">
        <f t="shared" si="14"/>
        <v/>
      </c>
      <c r="O36" s="204" t="str">
        <f>IF(УчастЮн!J36="","",УчастЮн!J36)</f>
        <v/>
      </c>
      <c r="P36" s="72" t="str">
        <f t="shared" si="21"/>
        <v/>
      </c>
      <c r="Q36" s="72" t="str">
        <f t="shared" si="22"/>
        <v/>
      </c>
      <c r="R36" s="73" t="str">
        <f t="shared" si="23"/>
        <v/>
      </c>
      <c r="S36" s="72" t="str">
        <f t="shared" si="24"/>
        <v/>
      </c>
      <c r="T36" s="73" t="str">
        <f t="shared" si="25"/>
        <v/>
      </c>
      <c r="U36" s="72" t="str">
        <f t="shared" si="26"/>
        <v/>
      </c>
      <c r="V36" s="72" t="str">
        <f t="shared" si="27"/>
        <v/>
      </c>
      <c r="W36" s="72" t="str">
        <f t="shared" si="28"/>
        <v/>
      </c>
      <c r="X36" s="72" t="str">
        <f t="shared" si="29"/>
        <v/>
      </c>
      <c r="Y36" s="74" t="str">
        <f t="shared" si="30"/>
        <v/>
      </c>
      <c r="Z36" s="144" t="str">
        <f t="shared" si="13"/>
        <v/>
      </c>
      <c r="AA36" s="145" t="str">
        <f t="shared" si="16"/>
        <v/>
      </c>
      <c r="AB36" s="75"/>
      <c r="AC36" s="44" t="str">
        <f>IF(УчастЮн!F36="","",УчастЮн!F36)</f>
        <v/>
      </c>
      <c r="AD36" s="8"/>
      <c r="AE36" s="8">
        <f>'1тур'!B37</f>
        <v>0</v>
      </c>
      <c r="AF36" s="8">
        <f>'1тур'!I37</f>
        <v>0</v>
      </c>
      <c r="AG36" s="8">
        <f>'2тур_Юн'!B37</f>
        <v>0</v>
      </c>
      <c r="AH36" s="27" t="str">
        <f>'2тур_Юн'!F37</f>
        <v/>
      </c>
      <c r="AI36" s="8">
        <f>'4тур_Юн'!B38</f>
        <v>0</v>
      </c>
      <c r="AJ36" s="8" t="str">
        <f>'4тур_Юн'!F38</f>
        <v>х</v>
      </c>
      <c r="AK36" s="17">
        <f>'4тур_Юн'!G38</f>
        <v>0</v>
      </c>
      <c r="AL36" s="17" t="str">
        <f>'4тур_Юн'!L38</f>
        <v>х</v>
      </c>
      <c r="AM36" s="48">
        <f>'4тур_Юн'!M38</f>
        <v>0</v>
      </c>
      <c r="AN36" s="42">
        <f>'3тур_Юн'!C38</f>
        <v>0</v>
      </c>
      <c r="AO36" s="48" t="str">
        <f>'3тур_Юн'!N38</f>
        <v/>
      </c>
    </row>
    <row r="37" spans="1:41" ht="15" customHeight="1">
      <c r="A37" s="7" t="str">
        <f>IF(C37="","",УчастЮн!A37)</f>
        <v/>
      </c>
      <c r="B37" s="35" t="str">
        <f>IF(УчастЮн!B37="","",УчастЮн!B37)</f>
        <v/>
      </c>
      <c r="C37" s="44" t="str">
        <f>IF(УчастЮн!C37="","",УчастЮн!C37)</f>
        <v/>
      </c>
      <c r="D37" s="40" t="str">
        <f>IF(УчастЮн!D37="","",УчастЮн!D37)</f>
        <v/>
      </c>
      <c r="E37" s="41" t="str">
        <f>IF(УчастЮн!E37="","",УчастЮн!E37)</f>
        <v/>
      </c>
      <c r="F37" s="205" t="str">
        <f>IF(УчастЮн!G37="","",УчастЮн!G37)</f>
        <v/>
      </c>
      <c r="G37" s="72" t="str">
        <f t="shared" si="18"/>
        <v/>
      </c>
      <c r="H37" s="146" t="str">
        <f t="shared" si="19"/>
        <v/>
      </c>
      <c r="I37" s="203" t="str">
        <f>IF(УчастЮн!H37="","",УчастЮн!H37)</f>
        <v/>
      </c>
      <c r="J37" s="72" t="str">
        <f t="shared" si="20"/>
        <v/>
      </c>
      <c r="K37" s="146" t="str">
        <f t="shared" si="3"/>
        <v/>
      </c>
      <c r="L37" s="203" t="str">
        <f>IF(УчастЮн!I37="","",УчастЮн!I37)</f>
        <v/>
      </c>
      <c r="M37" s="73" t="str">
        <f t="shared" si="31"/>
        <v/>
      </c>
      <c r="N37" s="146" t="str">
        <f t="shared" si="14"/>
        <v/>
      </c>
      <c r="O37" s="204" t="str">
        <f>IF(УчастЮн!J37="","",УчастЮн!J37)</f>
        <v/>
      </c>
      <c r="P37" s="72" t="str">
        <f t="shared" si="21"/>
        <v/>
      </c>
      <c r="Q37" s="72" t="str">
        <f t="shared" si="22"/>
        <v/>
      </c>
      <c r="R37" s="73" t="str">
        <f t="shared" si="23"/>
        <v/>
      </c>
      <c r="S37" s="72" t="str">
        <f t="shared" si="24"/>
        <v/>
      </c>
      <c r="T37" s="73" t="str">
        <f t="shared" si="25"/>
        <v/>
      </c>
      <c r="U37" s="72" t="str">
        <f t="shared" si="26"/>
        <v/>
      </c>
      <c r="V37" s="72" t="str">
        <f t="shared" si="27"/>
        <v/>
      </c>
      <c r="W37" s="72" t="str">
        <f t="shared" si="28"/>
        <v/>
      </c>
      <c r="X37" s="72" t="str">
        <f t="shared" si="29"/>
        <v/>
      </c>
      <c r="Y37" s="74" t="str">
        <f t="shared" si="30"/>
        <v/>
      </c>
      <c r="Z37" s="144" t="str">
        <f t="shared" si="13"/>
        <v/>
      </c>
      <c r="AA37" s="145" t="str">
        <f t="shared" si="16"/>
        <v/>
      </c>
      <c r="AB37" s="75"/>
      <c r="AC37" s="44" t="str">
        <f>IF(УчастЮн!F37="","",УчастЮн!F37)</f>
        <v/>
      </c>
      <c r="AD37" s="8"/>
      <c r="AE37" s="8">
        <f>'1тур'!B38</f>
        <v>0</v>
      </c>
      <c r="AF37" s="8">
        <f>'1тур'!I38</f>
        <v>0</v>
      </c>
      <c r="AG37" s="8">
        <f>'2тур_Юн'!B38</f>
        <v>0</v>
      </c>
      <c r="AH37" s="27" t="str">
        <f>'2тур_Юн'!F38</f>
        <v/>
      </c>
      <c r="AI37" s="8">
        <f>'4тур_Юн'!B39</f>
        <v>0</v>
      </c>
      <c r="AJ37" s="8" t="str">
        <f>'4тур_Юн'!F39</f>
        <v>х</v>
      </c>
      <c r="AK37" s="17">
        <f>'4тур_Юн'!G39</f>
        <v>0</v>
      </c>
      <c r="AL37" s="17" t="str">
        <f>'4тур_Юн'!L39</f>
        <v>х</v>
      </c>
      <c r="AM37" s="48">
        <f>'4тур_Юн'!M39</f>
        <v>0</v>
      </c>
      <c r="AN37" s="42">
        <f>'3тур_Юн'!C39</f>
        <v>0</v>
      </c>
      <c r="AO37" s="48" t="str">
        <f>'3тур_Юн'!N39</f>
        <v/>
      </c>
    </row>
    <row r="38" spans="1:41" ht="15" customHeight="1">
      <c r="A38" s="7" t="str">
        <f>IF(C38="","",УчастЮн!A38)</f>
        <v/>
      </c>
      <c r="B38" s="35" t="str">
        <f>IF(УчастЮн!B38="","",УчастЮн!B38)</f>
        <v/>
      </c>
      <c r="C38" s="44" t="str">
        <f>IF(УчастЮн!C38="","",УчастЮн!C38)</f>
        <v/>
      </c>
      <c r="D38" s="40" t="str">
        <f>IF(УчастЮн!D38="","",УчастЮн!D38)</f>
        <v/>
      </c>
      <c r="E38" s="41" t="str">
        <f>IF(УчастЮн!E38="","",УчастЮн!E38)</f>
        <v/>
      </c>
      <c r="F38" s="205" t="str">
        <f>IF(УчастЮн!G38="","",УчастЮн!G38)</f>
        <v/>
      </c>
      <c r="G38" s="72" t="str">
        <f t="shared" si="18"/>
        <v/>
      </c>
      <c r="H38" s="146" t="str">
        <f t="shared" si="19"/>
        <v/>
      </c>
      <c r="I38" s="203" t="str">
        <f>IF(УчастЮн!H38="","",УчастЮн!H38)</f>
        <v/>
      </c>
      <c r="J38" s="72" t="str">
        <f t="shared" si="20"/>
        <v/>
      </c>
      <c r="K38" s="146" t="str">
        <f t="shared" si="3"/>
        <v/>
      </c>
      <c r="L38" s="203" t="str">
        <f>IF(УчастЮн!I38="","",УчастЮн!I38)</f>
        <v/>
      </c>
      <c r="M38" s="73" t="str">
        <f t="shared" si="31"/>
        <v/>
      </c>
      <c r="N38" s="146" t="str">
        <f t="shared" si="14"/>
        <v/>
      </c>
      <c r="O38" s="204" t="str">
        <f>IF(УчастЮн!J38="","",УчастЮн!J38)</f>
        <v/>
      </c>
      <c r="P38" s="72" t="str">
        <f t="shared" si="21"/>
        <v/>
      </c>
      <c r="Q38" s="72" t="str">
        <f t="shared" si="22"/>
        <v/>
      </c>
      <c r="R38" s="73" t="str">
        <f t="shared" si="23"/>
        <v/>
      </c>
      <c r="S38" s="72" t="str">
        <f t="shared" si="24"/>
        <v/>
      </c>
      <c r="T38" s="73" t="str">
        <f t="shared" si="25"/>
        <v/>
      </c>
      <c r="U38" s="72" t="str">
        <f t="shared" si="26"/>
        <v/>
      </c>
      <c r="V38" s="72" t="str">
        <f t="shared" si="27"/>
        <v/>
      </c>
      <c r="W38" s="72" t="str">
        <f t="shared" si="28"/>
        <v/>
      </c>
      <c r="X38" s="72" t="str">
        <f t="shared" si="29"/>
        <v/>
      </c>
      <c r="Y38" s="74" t="str">
        <f t="shared" si="30"/>
        <v/>
      </c>
      <c r="Z38" s="144" t="str">
        <f t="shared" si="13"/>
        <v/>
      </c>
      <c r="AA38" s="145" t="str">
        <f t="shared" si="16"/>
        <v/>
      </c>
      <c r="AB38" s="75"/>
      <c r="AC38" s="44" t="str">
        <f>IF(УчастЮн!F38="","",УчастЮн!F38)</f>
        <v/>
      </c>
      <c r="AD38" s="8"/>
      <c r="AE38" s="8">
        <f>'1тур'!B39</f>
        <v>0</v>
      </c>
      <c r="AF38" s="8" t="str">
        <f>'1тур'!I39</f>
        <v/>
      </c>
      <c r="AG38" s="8">
        <f>'2тур_Юн'!B39</f>
        <v>0</v>
      </c>
      <c r="AH38" s="27" t="str">
        <f>'2тур_Юн'!F39</f>
        <v/>
      </c>
      <c r="AI38" s="8">
        <f>'4тур_Юн'!B40</f>
        <v>0</v>
      </c>
      <c r="AJ38" s="8" t="str">
        <f>'4тур_Юн'!F40</f>
        <v>х</v>
      </c>
      <c r="AK38" s="17">
        <f>'4тур_Юн'!G40</f>
        <v>0</v>
      </c>
      <c r="AL38" s="17" t="str">
        <f>'4тур_Юн'!L40</f>
        <v>х</v>
      </c>
      <c r="AM38" s="48">
        <f>'4тур_Юн'!M40</f>
        <v>0</v>
      </c>
      <c r="AN38" s="42">
        <f>'3тур_Юн'!C40</f>
        <v>0</v>
      </c>
      <c r="AO38" s="48" t="str">
        <f>'3тур_Юн'!N40</f>
        <v/>
      </c>
    </row>
    <row r="39" spans="1:41" ht="15" customHeight="1">
      <c r="A39" s="7" t="str">
        <f>IF(C39="","",УчастЮн!A39)</f>
        <v/>
      </c>
      <c r="B39" s="35" t="str">
        <f>IF(УчастЮн!B39="","",УчастЮн!B39)</f>
        <v/>
      </c>
      <c r="C39" s="44" t="str">
        <f>IF(УчастЮн!C39="","",УчастЮн!C39)</f>
        <v/>
      </c>
      <c r="D39" s="40" t="str">
        <f>IF(УчастЮн!D39="","",УчастЮн!D39)</f>
        <v/>
      </c>
      <c r="E39" s="41" t="str">
        <f>IF(УчастЮн!E39="","",УчастЮн!E39)</f>
        <v/>
      </c>
      <c r="F39" s="205" t="str">
        <f>IF(УчастЮн!G39="","",УчастЮн!G39)</f>
        <v/>
      </c>
      <c r="G39" s="72" t="str">
        <f t="shared" si="18"/>
        <v/>
      </c>
      <c r="H39" s="146" t="str">
        <f t="shared" si="19"/>
        <v/>
      </c>
      <c r="I39" s="203" t="str">
        <f>IF(УчастЮн!H39="","",УчастЮн!H39)</f>
        <v/>
      </c>
      <c r="J39" s="72" t="str">
        <f t="shared" si="20"/>
        <v/>
      </c>
      <c r="K39" s="146" t="str">
        <f t="shared" si="3"/>
        <v/>
      </c>
      <c r="L39" s="203" t="str">
        <f>IF(УчастЮн!I39="","",УчастЮн!I39)</f>
        <v/>
      </c>
      <c r="M39" s="73" t="str">
        <f t="shared" si="31"/>
        <v/>
      </c>
      <c r="N39" s="146" t="str">
        <f t="shared" si="14"/>
        <v/>
      </c>
      <c r="O39" s="204" t="str">
        <f>IF(УчастЮн!J39="","",УчастЮн!J39)</f>
        <v/>
      </c>
      <c r="P39" s="72" t="str">
        <f t="shared" si="21"/>
        <v/>
      </c>
      <c r="Q39" s="72" t="str">
        <f t="shared" si="22"/>
        <v/>
      </c>
      <c r="R39" s="73" t="str">
        <f t="shared" si="23"/>
        <v/>
      </c>
      <c r="S39" s="72" t="str">
        <f t="shared" si="24"/>
        <v/>
      </c>
      <c r="T39" s="73" t="str">
        <f t="shared" si="25"/>
        <v/>
      </c>
      <c r="U39" s="72" t="str">
        <f t="shared" si="26"/>
        <v/>
      </c>
      <c r="V39" s="72" t="str">
        <f t="shared" si="27"/>
        <v/>
      </c>
      <c r="W39" s="72" t="str">
        <f t="shared" si="28"/>
        <v/>
      </c>
      <c r="X39" s="72" t="str">
        <f t="shared" si="29"/>
        <v/>
      </c>
      <c r="Y39" s="74" t="str">
        <f t="shared" si="30"/>
        <v/>
      </c>
      <c r="Z39" s="144" t="str">
        <f t="shared" si="13"/>
        <v/>
      </c>
      <c r="AA39" s="145" t="str">
        <f t="shared" si="16"/>
        <v/>
      </c>
      <c r="AB39" s="75"/>
      <c r="AC39" s="44" t="str">
        <f>IF(УчастЮн!F39="","",УчастЮн!F39)</f>
        <v/>
      </c>
      <c r="AD39" s="8"/>
      <c r="AE39" s="8">
        <f>'1тур'!B40</f>
        <v>0</v>
      </c>
      <c r="AF39" s="8" t="str">
        <f>'1тур'!I40</f>
        <v/>
      </c>
      <c r="AG39" s="8">
        <f>'2тур_Юн'!B40</f>
        <v>0</v>
      </c>
      <c r="AH39" s="27" t="str">
        <f>'2тур_Юн'!F40</f>
        <v/>
      </c>
      <c r="AI39" s="8">
        <f>'4тур_Юн'!B41</f>
        <v>0</v>
      </c>
      <c r="AJ39" s="8" t="str">
        <f>'4тур_Юн'!F41</f>
        <v>х</v>
      </c>
      <c r="AK39" s="17">
        <f>'4тур_Юн'!G41</f>
        <v>0</v>
      </c>
      <c r="AL39" s="17" t="str">
        <f>'4тур_Юн'!L41</f>
        <v>х</v>
      </c>
      <c r="AM39" s="48">
        <f>'4тур_Юн'!M41</f>
        <v>0</v>
      </c>
      <c r="AN39" s="42">
        <f>'3тур_Юн'!C41</f>
        <v>0</v>
      </c>
      <c r="AO39" s="48" t="str">
        <f>'3тур_Юн'!N41</f>
        <v/>
      </c>
    </row>
    <row r="40" spans="1:41" ht="15" customHeight="1">
      <c r="A40" s="7" t="str">
        <f>IF(C40="","",УчастЮн!A40)</f>
        <v/>
      </c>
      <c r="B40" s="35" t="str">
        <f>IF(УчастЮн!B40="","",УчастЮн!B40)</f>
        <v/>
      </c>
      <c r="C40" s="44" t="str">
        <f>IF(УчастЮн!C40="","",УчастЮн!C40)</f>
        <v/>
      </c>
      <c r="D40" s="40" t="str">
        <f>IF(УчастЮн!D40="","",УчастЮн!D40)</f>
        <v/>
      </c>
      <c r="E40" s="41" t="str">
        <f>IF(УчастЮн!E40="","",УчастЮн!E40)</f>
        <v/>
      </c>
      <c r="F40" s="205" t="str">
        <f>IF(УчастЮн!G40="","",УчастЮн!G40)</f>
        <v/>
      </c>
      <c r="G40" s="72" t="str">
        <f t="shared" si="18"/>
        <v/>
      </c>
      <c r="H40" s="146" t="str">
        <f t="shared" si="19"/>
        <v/>
      </c>
      <c r="I40" s="203" t="str">
        <f>IF(УчастЮн!H40="","",УчастЮн!H40)</f>
        <v/>
      </c>
      <c r="J40" s="72" t="str">
        <f t="shared" si="20"/>
        <v/>
      </c>
      <c r="K40" s="146" t="str">
        <f t="shared" si="3"/>
        <v/>
      </c>
      <c r="L40" s="203" t="str">
        <f>IF(УчастЮн!I40="","",УчастЮн!I40)</f>
        <v/>
      </c>
      <c r="M40" s="73" t="str">
        <f t="shared" si="31"/>
        <v/>
      </c>
      <c r="N40" s="146" t="str">
        <f t="shared" si="14"/>
        <v/>
      </c>
      <c r="O40" s="204" t="str">
        <f>IF(УчастЮн!J40="","",УчастЮн!J40)</f>
        <v/>
      </c>
      <c r="P40" s="72" t="str">
        <f t="shared" si="21"/>
        <v/>
      </c>
      <c r="Q40" s="72" t="str">
        <f t="shared" si="22"/>
        <v/>
      </c>
      <c r="R40" s="73" t="str">
        <f t="shared" si="23"/>
        <v/>
      </c>
      <c r="S40" s="72" t="str">
        <f t="shared" si="24"/>
        <v/>
      </c>
      <c r="T40" s="73" t="str">
        <f t="shared" si="25"/>
        <v/>
      </c>
      <c r="U40" s="72" t="str">
        <f t="shared" si="26"/>
        <v/>
      </c>
      <c r="V40" s="72" t="str">
        <f t="shared" si="27"/>
        <v/>
      </c>
      <c r="W40" s="72" t="str">
        <f t="shared" si="28"/>
        <v/>
      </c>
      <c r="X40" s="72" t="str">
        <f t="shared" si="29"/>
        <v/>
      </c>
      <c r="Y40" s="74" t="str">
        <f t="shared" si="30"/>
        <v/>
      </c>
      <c r="Z40" s="144" t="str">
        <f t="shared" si="13"/>
        <v/>
      </c>
      <c r="AA40" s="145" t="str">
        <f t="shared" si="16"/>
        <v/>
      </c>
      <c r="AB40" s="75"/>
      <c r="AC40" s="44" t="str">
        <f>IF(УчастЮн!F40="","",УчастЮн!F40)</f>
        <v/>
      </c>
      <c r="AD40" s="8"/>
      <c r="AE40" s="8">
        <f>'1тур'!B41</f>
        <v>0</v>
      </c>
      <c r="AF40" s="8" t="str">
        <f>'1тур'!I41</f>
        <v/>
      </c>
      <c r="AG40" s="8">
        <f>'2тур_Юн'!B41</f>
        <v>0</v>
      </c>
      <c r="AH40" s="27" t="str">
        <f>'2тур_Юн'!F41</f>
        <v/>
      </c>
      <c r="AI40" s="8">
        <f>'4тур_Юн'!B42</f>
        <v>0</v>
      </c>
      <c r="AJ40" s="8" t="str">
        <f>'4тур_Юн'!F42</f>
        <v>х</v>
      </c>
      <c r="AK40" s="17">
        <f>'4тур_Юн'!G42</f>
        <v>0</v>
      </c>
      <c r="AL40" s="17" t="str">
        <f>'4тур_Юн'!L42</f>
        <v>х</v>
      </c>
      <c r="AM40" s="48">
        <f>'4тур_Юн'!M42</f>
        <v>0</v>
      </c>
      <c r="AN40" s="42">
        <f>'3тур_Юн'!C42</f>
        <v>0</v>
      </c>
      <c r="AO40" s="48" t="str">
        <f>'3тур_Юн'!N42</f>
        <v/>
      </c>
    </row>
    <row r="41" spans="1:41" ht="15" customHeight="1">
      <c r="A41" s="7" t="str">
        <f>IF(C41="","",УчастЮн!A41)</f>
        <v/>
      </c>
      <c r="B41" s="35" t="str">
        <f>IF(УчастЮн!B41="","",УчастЮн!B41)</f>
        <v/>
      </c>
      <c r="C41" s="44" t="str">
        <f>IF(УчастЮн!C41="","",УчастЮн!C41)</f>
        <v/>
      </c>
      <c r="D41" s="40" t="str">
        <f>IF(УчастЮн!D41="","",УчастЮн!D41)</f>
        <v/>
      </c>
      <c r="E41" s="41" t="str">
        <f>IF(УчастЮн!E41="","",УчастЮн!E41)</f>
        <v/>
      </c>
      <c r="F41" s="205" t="str">
        <f>IF(УчастЮн!G41="","",УчастЮн!G41)</f>
        <v/>
      </c>
      <c r="G41" s="72" t="str">
        <f t="shared" si="18"/>
        <v/>
      </c>
      <c r="H41" s="146" t="str">
        <f t="shared" si="19"/>
        <v/>
      </c>
      <c r="I41" s="203" t="str">
        <f>IF(УчастЮн!H41="","",УчастЮн!H41)</f>
        <v/>
      </c>
      <c r="J41" s="72" t="str">
        <f t="shared" si="20"/>
        <v/>
      </c>
      <c r="K41" s="146" t="str">
        <f t="shared" si="3"/>
        <v/>
      </c>
      <c r="L41" s="203" t="str">
        <f>IF(УчастЮн!I41="","",УчастЮн!I41)</f>
        <v/>
      </c>
      <c r="M41" s="73" t="str">
        <f t="shared" si="31"/>
        <v/>
      </c>
      <c r="N41" s="146" t="str">
        <f t="shared" si="14"/>
        <v/>
      </c>
      <c r="O41" s="204" t="str">
        <f>IF(УчастЮн!J41="","",УчастЮн!J41)</f>
        <v/>
      </c>
      <c r="P41" s="72" t="str">
        <f t="shared" si="21"/>
        <v/>
      </c>
      <c r="Q41" s="72" t="str">
        <f t="shared" si="22"/>
        <v/>
      </c>
      <c r="R41" s="73" t="str">
        <f t="shared" si="23"/>
        <v/>
      </c>
      <c r="S41" s="72" t="str">
        <f t="shared" si="24"/>
        <v/>
      </c>
      <c r="T41" s="73" t="str">
        <f t="shared" si="25"/>
        <v/>
      </c>
      <c r="U41" s="72" t="str">
        <f t="shared" si="26"/>
        <v/>
      </c>
      <c r="V41" s="72" t="str">
        <f t="shared" si="27"/>
        <v/>
      </c>
      <c r="W41" s="72" t="str">
        <f t="shared" si="28"/>
        <v/>
      </c>
      <c r="X41" s="72" t="str">
        <f t="shared" si="29"/>
        <v/>
      </c>
      <c r="Y41" s="74" t="str">
        <f t="shared" si="30"/>
        <v/>
      </c>
      <c r="Z41" s="144" t="str">
        <f t="shared" si="13"/>
        <v/>
      </c>
      <c r="AA41" s="145" t="str">
        <f t="shared" si="16"/>
        <v/>
      </c>
      <c r="AB41" s="75"/>
      <c r="AC41" s="44" t="str">
        <f>IF(УчастЮн!F41="","",УчастЮн!F41)</f>
        <v/>
      </c>
      <c r="AD41" s="8"/>
      <c r="AE41" s="8">
        <f>'1тур'!B42</f>
        <v>0</v>
      </c>
      <c r="AF41" s="8" t="str">
        <f>'1тур'!I42</f>
        <v/>
      </c>
      <c r="AG41" s="8">
        <f>'2тур_Юн'!B42</f>
        <v>0</v>
      </c>
      <c r="AH41" s="27" t="str">
        <f>'2тур_Юн'!F42</f>
        <v/>
      </c>
      <c r="AI41" s="8">
        <f>'4тур_Юн'!B43</f>
        <v>0</v>
      </c>
      <c r="AJ41" s="8" t="str">
        <f>'4тур_Юн'!F43</f>
        <v>х</v>
      </c>
      <c r="AK41" s="17">
        <f>'4тур_Юн'!G43</f>
        <v>0</v>
      </c>
      <c r="AL41" s="17" t="str">
        <f>'4тур_Юн'!L43</f>
        <v>х</v>
      </c>
      <c r="AM41" s="48">
        <f>'4тур_Юн'!M43</f>
        <v>0</v>
      </c>
      <c r="AN41" s="42">
        <f>'3тур_Юн'!C43</f>
        <v>0</v>
      </c>
      <c r="AO41" s="48" t="str">
        <f>'3тур_Юн'!N43</f>
        <v/>
      </c>
    </row>
    <row r="42" spans="1:41" ht="15" customHeight="1">
      <c r="A42" s="7" t="str">
        <f>IF(C42="","",УчастЮн!A42)</f>
        <v/>
      </c>
      <c r="B42" s="35" t="str">
        <f>IF(УчастЮн!B42="","",УчастЮн!B42)</f>
        <v/>
      </c>
      <c r="C42" s="44" t="str">
        <f>IF(УчастЮн!C42="","",УчастЮн!C42)</f>
        <v/>
      </c>
      <c r="D42" s="40" t="str">
        <f>IF(УчастЮн!D42="","",УчастЮн!D42)</f>
        <v/>
      </c>
      <c r="E42" s="41" t="str">
        <f>IF(УчастЮн!E42="","",УчастЮн!E42)</f>
        <v/>
      </c>
      <c r="F42" s="205" t="str">
        <f>IF(УчастЮн!G42="","",УчастЮн!G42)</f>
        <v/>
      </c>
      <c r="G42" s="72" t="str">
        <f t="shared" si="18"/>
        <v/>
      </c>
      <c r="H42" s="146" t="str">
        <f t="shared" si="19"/>
        <v/>
      </c>
      <c r="I42" s="203" t="str">
        <f>IF(УчастЮн!H42="","",УчастЮн!H42)</f>
        <v/>
      </c>
      <c r="J42" s="72" t="str">
        <f t="shared" si="20"/>
        <v/>
      </c>
      <c r="K42" s="146" t="str">
        <f t="shared" si="3"/>
        <v/>
      </c>
      <c r="L42" s="203" t="str">
        <f>IF(УчастЮн!I42="","",УчастЮн!I42)</f>
        <v/>
      </c>
      <c r="M42" s="73" t="str">
        <f t="shared" si="31"/>
        <v/>
      </c>
      <c r="N42" s="146" t="str">
        <f t="shared" ref="N42:N60" si="32">IF($L42="","",IF(ISNUMBER(M42),RANK(M42,$M$10:$M$60,1),COUNTA($C$10:$C$60)))</f>
        <v/>
      </c>
      <c r="O42" s="204" t="str">
        <f>IF(УчастЮн!J42="","",УчастЮн!J42)</f>
        <v/>
      </c>
      <c r="P42" s="72" t="str">
        <f t="shared" si="21"/>
        <v/>
      </c>
      <c r="Q42" s="72" t="str">
        <f t="shared" si="22"/>
        <v/>
      </c>
      <c r="R42" s="73" t="str">
        <f t="shared" si="23"/>
        <v/>
      </c>
      <c r="S42" s="72" t="str">
        <f t="shared" si="24"/>
        <v/>
      </c>
      <c r="T42" s="73" t="str">
        <f t="shared" si="25"/>
        <v/>
      </c>
      <c r="U42" s="72" t="str">
        <f t="shared" si="26"/>
        <v/>
      </c>
      <c r="V42" s="72" t="str">
        <f t="shared" si="27"/>
        <v/>
      </c>
      <c r="W42" s="72" t="str">
        <f t="shared" si="28"/>
        <v/>
      </c>
      <c r="X42" s="72" t="str">
        <f t="shared" si="29"/>
        <v/>
      </c>
      <c r="Y42" s="74" t="str">
        <f t="shared" si="30"/>
        <v/>
      </c>
      <c r="Z42" s="144" t="str">
        <f t="shared" ref="Z42:Z60" si="33">IF(AND(ISNUMBER(H42),ISNUMBER(K42),ISNUMBER(Y42),ISNUMBER(N42)),SUM(N42,K42,Y42,H42),"")</f>
        <v/>
      </c>
      <c r="AA42" s="145" t="str">
        <f t="shared" si="16"/>
        <v/>
      </c>
      <c r="AB42" s="75"/>
      <c r="AC42" s="44" t="str">
        <f>IF(УчастЮн!F42="","",УчастЮн!F42)</f>
        <v/>
      </c>
      <c r="AD42" s="8"/>
      <c r="AE42" s="8">
        <f>'1тур'!B43</f>
        <v>0</v>
      </c>
      <c r="AF42" s="8" t="str">
        <f>'1тур'!I43</f>
        <v/>
      </c>
      <c r="AG42" s="8">
        <f>'2тур_Юн'!B43</f>
        <v>0</v>
      </c>
      <c r="AH42" s="27" t="str">
        <f>'2тур_Юн'!F43</f>
        <v/>
      </c>
      <c r="AI42" s="8">
        <f>'4тур_Юн'!B44</f>
        <v>0</v>
      </c>
      <c r="AJ42" s="8" t="str">
        <f>'4тур_Юн'!F44</f>
        <v>х</v>
      </c>
      <c r="AK42" s="17">
        <f>'4тур_Юн'!G44</f>
        <v>0</v>
      </c>
      <c r="AL42" s="17" t="str">
        <f>'4тур_Юн'!L44</f>
        <v>х</v>
      </c>
      <c r="AM42" s="48">
        <f>'4тур_Юн'!M44</f>
        <v>0</v>
      </c>
      <c r="AN42" s="42">
        <f>'3тур_Юн'!C44</f>
        <v>0</v>
      </c>
      <c r="AO42" s="48" t="str">
        <f>'3тур_Юн'!N44</f>
        <v/>
      </c>
    </row>
    <row r="43" spans="1:41" ht="15" customHeight="1">
      <c r="A43" s="7" t="str">
        <f>IF(C43="","",УчастЮн!A43)</f>
        <v/>
      </c>
      <c r="B43" s="35" t="str">
        <f>IF(УчастЮн!B43="","",УчастЮн!B43)</f>
        <v/>
      </c>
      <c r="C43" s="44" t="str">
        <f>IF(УчастЮн!C43="","",УчастЮн!C43)</f>
        <v/>
      </c>
      <c r="D43" s="40" t="str">
        <f>IF(УчастЮн!D43="","",УчастЮн!D43)</f>
        <v/>
      </c>
      <c r="E43" s="41" t="str">
        <f>IF(УчастЮн!E43="","",УчастЮн!E43)</f>
        <v/>
      </c>
      <c r="F43" s="205" t="str">
        <f>IF(УчастЮн!G43="","",УчастЮн!G43)</f>
        <v/>
      </c>
      <c r="G43" s="72" t="str">
        <f t="shared" si="18"/>
        <v/>
      </c>
      <c r="H43" s="146" t="str">
        <f t="shared" si="19"/>
        <v/>
      </c>
      <c r="I43" s="203" t="str">
        <f>IF(УчастЮн!H43="","",УчастЮн!H43)</f>
        <v/>
      </c>
      <c r="J43" s="72" t="str">
        <f t="shared" si="20"/>
        <v/>
      </c>
      <c r="K43" s="146" t="str">
        <f t="shared" si="3"/>
        <v/>
      </c>
      <c r="L43" s="203" t="str">
        <f>IF(УчастЮн!I43="","",УчастЮн!I43)</f>
        <v/>
      </c>
      <c r="M43" s="73" t="str">
        <f t="shared" si="31"/>
        <v/>
      </c>
      <c r="N43" s="146" t="str">
        <f t="shared" si="32"/>
        <v/>
      </c>
      <c r="O43" s="204" t="str">
        <f>IF(УчастЮн!J43="","",УчастЮн!J43)</f>
        <v/>
      </c>
      <c r="P43" s="72" t="str">
        <f t="shared" si="21"/>
        <v/>
      </c>
      <c r="Q43" s="72" t="str">
        <f t="shared" si="22"/>
        <v/>
      </c>
      <c r="R43" s="73" t="str">
        <f t="shared" si="23"/>
        <v/>
      </c>
      <c r="S43" s="72" t="str">
        <f t="shared" si="24"/>
        <v/>
      </c>
      <c r="T43" s="73" t="str">
        <f t="shared" si="25"/>
        <v/>
      </c>
      <c r="U43" s="72" t="str">
        <f t="shared" si="26"/>
        <v/>
      </c>
      <c r="V43" s="72" t="str">
        <f t="shared" si="27"/>
        <v/>
      </c>
      <c r="W43" s="72" t="str">
        <f t="shared" si="28"/>
        <v/>
      </c>
      <c r="X43" s="72" t="str">
        <f t="shared" si="29"/>
        <v/>
      </c>
      <c r="Y43" s="74" t="str">
        <f t="shared" si="30"/>
        <v/>
      </c>
      <c r="Z43" s="144" t="str">
        <f t="shared" si="33"/>
        <v/>
      </c>
      <c r="AA43" s="145" t="str">
        <f t="shared" si="16"/>
        <v/>
      </c>
      <c r="AB43" s="75"/>
      <c r="AC43" s="44" t="str">
        <f>IF(УчастЮн!F43="","",УчастЮн!F43)</f>
        <v/>
      </c>
      <c r="AD43" s="8"/>
      <c r="AE43" s="8">
        <f>'1тур'!B44</f>
        <v>0</v>
      </c>
      <c r="AF43" s="8" t="str">
        <f>'1тур'!I44</f>
        <v/>
      </c>
      <c r="AG43" s="8">
        <f>'2тур_Юн'!B44</f>
        <v>0</v>
      </c>
      <c r="AH43" s="27" t="str">
        <f>'2тур_Юн'!F44</f>
        <v/>
      </c>
      <c r="AI43" s="8">
        <f>'4тур_Юн'!B45</f>
        <v>0</v>
      </c>
      <c r="AJ43" s="8" t="str">
        <f>'4тур_Юн'!F45</f>
        <v>х</v>
      </c>
      <c r="AK43" s="17">
        <f>'4тур_Юн'!G45</f>
        <v>0</v>
      </c>
      <c r="AL43" s="17" t="str">
        <f>'4тур_Юн'!L45</f>
        <v>х</v>
      </c>
      <c r="AM43" s="48">
        <f>'4тур_Юн'!M45</f>
        <v>0</v>
      </c>
      <c r="AN43" s="42">
        <f>'3тур_Юн'!C45</f>
        <v>0</v>
      </c>
      <c r="AO43" s="48" t="str">
        <f>'3тур_Юн'!N45</f>
        <v/>
      </c>
    </row>
    <row r="44" spans="1:41" ht="15" customHeight="1">
      <c r="A44" s="7" t="str">
        <f>IF(C44="","",УчастЮн!A44)</f>
        <v/>
      </c>
      <c r="B44" s="35" t="str">
        <f>IF(УчастЮн!B44="","",УчастЮн!B44)</f>
        <v/>
      </c>
      <c r="C44" s="44" t="str">
        <f>IF(УчастЮн!C44="","",УчастЮн!C44)</f>
        <v/>
      </c>
      <c r="D44" s="40" t="str">
        <f>IF(УчастЮн!D44="","",УчастЮн!D44)</f>
        <v/>
      </c>
      <c r="E44" s="41" t="str">
        <f>IF(УчастЮн!E44="","",УчастЮн!E44)</f>
        <v/>
      </c>
      <c r="F44" s="205" t="str">
        <f>IF(УчастЮн!G44="","",УчастЮн!G44)</f>
        <v/>
      </c>
      <c r="G44" s="72" t="str">
        <f t="shared" si="18"/>
        <v/>
      </c>
      <c r="H44" s="146" t="str">
        <f t="shared" si="19"/>
        <v/>
      </c>
      <c r="I44" s="203" t="str">
        <f>IF(УчастЮн!H44="","",УчастЮн!H44)</f>
        <v/>
      </c>
      <c r="J44" s="72" t="str">
        <f t="shared" si="20"/>
        <v/>
      </c>
      <c r="K44" s="146" t="str">
        <f t="shared" si="3"/>
        <v/>
      </c>
      <c r="L44" s="203" t="str">
        <f>IF(УчастЮн!I44="","",УчастЮн!I44)</f>
        <v/>
      </c>
      <c r="M44" s="73" t="str">
        <f t="shared" si="31"/>
        <v/>
      </c>
      <c r="N44" s="146" t="str">
        <f t="shared" si="32"/>
        <v/>
      </c>
      <c r="O44" s="204" t="str">
        <f>IF(УчастЮн!J44="","",УчастЮн!J44)</f>
        <v/>
      </c>
      <c r="P44" s="72" t="str">
        <f t="shared" si="21"/>
        <v/>
      </c>
      <c r="Q44" s="72" t="str">
        <f t="shared" si="22"/>
        <v/>
      </c>
      <c r="R44" s="73" t="str">
        <f t="shared" si="23"/>
        <v/>
      </c>
      <c r="S44" s="72" t="str">
        <f t="shared" si="24"/>
        <v/>
      </c>
      <c r="T44" s="73" t="str">
        <f t="shared" si="25"/>
        <v/>
      </c>
      <c r="U44" s="72" t="str">
        <f t="shared" si="26"/>
        <v/>
      </c>
      <c r="V44" s="72" t="str">
        <f t="shared" si="27"/>
        <v/>
      </c>
      <c r="W44" s="72" t="str">
        <f t="shared" si="28"/>
        <v/>
      </c>
      <c r="X44" s="72" t="str">
        <f t="shared" si="29"/>
        <v/>
      </c>
      <c r="Y44" s="74" t="str">
        <f t="shared" si="30"/>
        <v/>
      </c>
      <c r="Z44" s="144" t="str">
        <f t="shared" si="33"/>
        <v/>
      </c>
      <c r="AA44" s="145" t="str">
        <f t="shared" si="16"/>
        <v/>
      </c>
      <c r="AB44" s="75"/>
      <c r="AC44" s="44" t="str">
        <f>IF(УчастЮн!F44="","",УчастЮн!F44)</f>
        <v/>
      </c>
      <c r="AD44" s="13"/>
      <c r="AE44" s="8">
        <f>'1тур'!B45</f>
        <v>0</v>
      </c>
      <c r="AF44" s="8" t="str">
        <f>'1тур'!I45</f>
        <v/>
      </c>
      <c r="AG44" s="8">
        <f>'2тур_Юн'!B45</f>
        <v>0</v>
      </c>
      <c r="AH44" s="27" t="str">
        <f>'2тур_Юн'!F45</f>
        <v/>
      </c>
      <c r="AI44" s="8">
        <f>'4тур_Юн'!B46</f>
        <v>0</v>
      </c>
      <c r="AJ44" s="8" t="str">
        <f>'4тур_Юн'!F46</f>
        <v>х</v>
      </c>
      <c r="AK44" s="17">
        <f>'4тур_Юн'!G46</f>
        <v>0</v>
      </c>
      <c r="AL44" s="17" t="str">
        <f>'4тур_Юн'!L46</f>
        <v>х</v>
      </c>
      <c r="AM44" s="48">
        <f>'4тур_Юн'!M46</f>
        <v>0</v>
      </c>
      <c r="AN44" s="42">
        <f>'3тур_Юн'!C46</f>
        <v>0</v>
      </c>
      <c r="AO44" s="48" t="str">
        <f>'3тур_Юн'!N46</f>
        <v/>
      </c>
    </row>
    <row r="45" spans="1:41" ht="15" customHeight="1">
      <c r="A45" s="7" t="str">
        <f>IF(C45="","",УчастЮн!A45)</f>
        <v/>
      </c>
      <c r="B45" s="35" t="str">
        <f>IF(УчастЮн!B45="","",УчастЮн!B45)</f>
        <v/>
      </c>
      <c r="C45" s="44" t="str">
        <f>IF(УчастЮн!C45="","",УчастЮн!C45)</f>
        <v/>
      </c>
      <c r="D45" s="40" t="str">
        <f>IF(УчастЮн!D45="","",УчастЮн!D45)</f>
        <v/>
      </c>
      <c r="E45" s="41" t="str">
        <f>IF(УчастЮн!E45="","",УчастЮн!E45)</f>
        <v/>
      </c>
      <c r="F45" s="205" t="str">
        <f>IF(УчастЮн!G45="","",УчастЮн!G45)</f>
        <v/>
      </c>
      <c r="G45" s="72" t="str">
        <f t="shared" si="18"/>
        <v/>
      </c>
      <c r="H45" s="146" t="str">
        <f t="shared" si="19"/>
        <v/>
      </c>
      <c r="I45" s="203" t="str">
        <f>IF(УчастЮн!H45="","",УчастЮн!H45)</f>
        <v/>
      </c>
      <c r="J45" s="72" t="str">
        <f t="shared" si="20"/>
        <v/>
      </c>
      <c r="K45" s="146" t="str">
        <f t="shared" si="3"/>
        <v/>
      </c>
      <c r="L45" s="203" t="str">
        <f>IF(УчастЮн!I45="","",УчастЮн!I45)</f>
        <v/>
      </c>
      <c r="M45" s="73" t="str">
        <f t="shared" si="31"/>
        <v/>
      </c>
      <c r="N45" s="146" t="str">
        <f t="shared" si="32"/>
        <v/>
      </c>
      <c r="O45" s="204" t="str">
        <f>IF(УчастЮн!J45="","",УчастЮн!J45)</f>
        <v/>
      </c>
      <c r="P45" s="72" t="str">
        <f t="shared" si="21"/>
        <v/>
      </c>
      <c r="Q45" s="72" t="str">
        <f t="shared" si="22"/>
        <v/>
      </c>
      <c r="R45" s="73" t="str">
        <f t="shared" si="23"/>
        <v/>
      </c>
      <c r="S45" s="72" t="str">
        <f t="shared" si="24"/>
        <v/>
      </c>
      <c r="T45" s="73" t="str">
        <f t="shared" si="25"/>
        <v/>
      </c>
      <c r="U45" s="72" t="str">
        <f t="shared" si="26"/>
        <v/>
      </c>
      <c r="V45" s="72" t="str">
        <f t="shared" si="27"/>
        <v/>
      </c>
      <c r="W45" s="72" t="str">
        <f t="shared" si="28"/>
        <v/>
      </c>
      <c r="X45" s="72" t="str">
        <f t="shared" si="29"/>
        <v/>
      </c>
      <c r="Y45" s="74" t="str">
        <f t="shared" si="30"/>
        <v/>
      </c>
      <c r="Z45" s="144" t="str">
        <f t="shared" si="33"/>
        <v/>
      </c>
      <c r="AA45" s="145" t="str">
        <f t="shared" si="16"/>
        <v/>
      </c>
      <c r="AB45" s="75"/>
      <c r="AC45" s="44" t="str">
        <f>IF(УчастЮн!F45="","",УчастЮн!F45)</f>
        <v/>
      </c>
      <c r="AD45" s="13"/>
      <c r="AE45" s="8">
        <f>'1тур'!B46</f>
        <v>0</v>
      </c>
      <c r="AF45" s="8" t="str">
        <f>'1тур'!I46</f>
        <v/>
      </c>
      <c r="AG45" s="8">
        <f>'2тур_Юн'!B46</f>
        <v>0</v>
      </c>
      <c r="AH45" s="27" t="str">
        <f>'2тур_Юн'!F46</f>
        <v/>
      </c>
      <c r="AI45" s="8">
        <f>'4тур_Юн'!B47</f>
        <v>0</v>
      </c>
      <c r="AJ45" s="8" t="str">
        <f>'4тур_Юн'!F47</f>
        <v>х</v>
      </c>
      <c r="AK45" s="17">
        <f>'4тур_Юн'!G47</f>
        <v>0</v>
      </c>
      <c r="AL45" s="17" t="str">
        <f>'4тур_Юн'!L47</f>
        <v>х</v>
      </c>
      <c r="AM45" s="48">
        <f>'4тур_Юн'!M47</f>
        <v>0</v>
      </c>
      <c r="AN45" s="42">
        <f>'3тур_Юн'!C47</f>
        <v>0</v>
      </c>
      <c r="AO45" s="48" t="str">
        <f>'3тур_Юн'!N47</f>
        <v/>
      </c>
    </row>
    <row r="46" spans="1:41" ht="15" customHeight="1">
      <c r="A46" s="7" t="str">
        <f>IF(C46="","",УчастЮн!A46)</f>
        <v/>
      </c>
      <c r="B46" s="35" t="str">
        <f>IF(УчастЮн!B46="","",УчастЮн!B46)</f>
        <v/>
      </c>
      <c r="C46" s="44" t="str">
        <f>IF(УчастЮн!C46="","",УчастЮн!C46)</f>
        <v/>
      </c>
      <c r="D46" s="40" t="str">
        <f>IF(УчастЮн!D46="","",УчастЮн!D46)</f>
        <v/>
      </c>
      <c r="E46" s="41" t="str">
        <f>IF(УчастЮн!E46="","",УчастЮн!E46)</f>
        <v/>
      </c>
      <c r="F46" s="205" t="str">
        <f>IF(УчастЮн!G46="","",УчастЮн!G46)</f>
        <v/>
      </c>
      <c r="G46" s="72" t="str">
        <f t="shared" si="18"/>
        <v/>
      </c>
      <c r="H46" s="146" t="str">
        <f t="shared" si="19"/>
        <v/>
      </c>
      <c r="I46" s="203" t="str">
        <f>IF(УчастЮн!H46="","",УчастЮн!H46)</f>
        <v/>
      </c>
      <c r="J46" s="72" t="str">
        <f t="shared" si="20"/>
        <v/>
      </c>
      <c r="K46" s="146" t="str">
        <f t="shared" si="3"/>
        <v/>
      </c>
      <c r="L46" s="203" t="str">
        <f>IF(УчастЮн!I46="","",УчастЮн!I46)</f>
        <v/>
      </c>
      <c r="M46" s="73" t="str">
        <f t="shared" si="31"/>
        <v/>
      </c>
      <c r="N46" s="146" t="str">
        <f t="shared" si="32"/>
        <v/>
      </c>
      <c r="O46" s="204" t="str">
        <f>IF(УчастЮн!J46="","",УчастЮн!J46)</f>
        <v/>
      </c>
      <c r="P46" s="72" t="str">
        <f t="shared" si="21"/>
        <v/>
      </c>
      <c r="Q46" s="72" t="str">
        <f t="shared" si="22"/>
        <v/>
      </c>
      <c r="R46" s="73" t="str">
        <f t="shared" si="23"/>
        <v/>
      </c>
      <c r="S46" s="72" t="str">
        <f t="shared" si="24"/>
        <v/>
      </c>
      <c r="T46" s="73" t="str">
        <f t="shared" si="25"/>
        <v/>
      </c>
      <c r="U46" s="72" t="str">
        <f t="shared" si="26"/>
        <v/>
      </c>
      <c r="V46" s="72" t="str">
        <f t="shared" si="27"/>
        <v/>
      </c>
      <c r="W46" s="72" t="str">
        <f t="shared" si="28"/>
        <v/>
      </c>
      <c r="X46" s="72" t="str">
        <f t="shared" si="29"/>
        <v/>
      </c>
      <c r="Y46" s="74" t="str">
        <f t="shared" si="30"/>
        <v/>
      </c>
      <c r="Z46" s="144" t="str">
        <f t="shared" si="33"/>
        <v/>
      </c>
      <c r="AA46" s="145" t="str">
        <f t="shared" si="16"/>
        <v/>
      </c>
      <c r="AB46" s="75"/>
      <c r="AC46" s="44" t="str">
        <f>IF(УчастЮн!F46="","",УчастЮн!F46)</f>
        <v/>
      </c>
      <c r="AD46" s="13"/>
      <c r="AE46" s="8">
        <f>'1тур'!B47</f>
        <v>0</v>
      </c>
      <c r="AF46" s="8" t="str">
        <f>'1тур'!I47</f>
        <v/>
      </c>
      <c r="AG46" s="8">
        <f>'2тур_Юн'!B47</f>
        <v>0</v>
      </c>
      <c r="AH46" s="27" t="str">
        <f>'2тур_Юн'!F47</f>
        <v/>
      </c>
      <c r="AI46" s="8">
        <f>'4тур_Юн'!B48</f>
        <v>0</v>
      </c>
      <c r="AJ46" s="8" t="str">
        <f>'4тур_Юн'!F48</f>
        <v>х</v>
      </c>
      <c r="AK46" s="17">
        <f>'4тур_Юн'!G48</f>
        <v>0</v>
      </c>
      <c r="AL46" s="17" t="str">
        <f>'4тур_Юн'!L48</f>
        <v>х</v>
      </c>
      <c r="AM46" s="48">
        <f>'4тур_Юн'!M48</f>
        <v>0</v>
      </c>
      <c r="AN46" s="42">
        <f>'3тур_Юн'!C48</f>
        <v>0</v>
      </c>
      <c r="AO46" s="48" t="str">
        <f>'3тур_Юн'!N48</f>
        <v/>
      </c>
    </row>
    <row r="47" spans="1:41" ht="15" customHeight="1">
      <c r="A47" s="7" t="str">
        <f>IF(C47="","",УчастЮн!A47)</f>
        <v/>
      </c>
      <c r="B47" s="35" t="str">
        <f>IF(УчастЮн!B47="","",УчастЮн!B47)</f>
        <v/>
      </c>
      <c r="C47" s="44" t="str">
        <f>IF(УчастЮн!C47="","",УчастЮн!C47)</f>
        <v/>
      </c>
      <c r="D47" s="40" t="str">
        <f>IF(УчастЮн!D47="","",УчастЮн!D47)</f>
        <v/>
      </c>
      <c r="E47" s="41" t="str">
        <f>IF(УчастЮн!E47="","",УчастЮн!E47)</f>
        <v/>
      </c>
      <c r="F47" s="205" t="str">
        <f>IF(УчастЮн!G47="","",УчастЮн!G47)</f>
        <v/>
      </c>
      <c r="G47" s="72" t="str">
        <f t="shared" si="18"/>
        <v/>
      </c>
      <c r="H47" s="146" t="str">
        <f t="shared" si="19"/>
        <v/>
      </c>
      <c r="I47" s="203" t="str">
        <f>IF(УчастЮн!H47="","",УчастЮн!H47)</f>
        <v/>
      </c>
      <c r="J47" s="72" t="str">
        <f t="shared" si="20"/>
        <v/>
      </c>
      <c r="K47" s="146" t="str">
        <f t="shared" si="3"/>
        <v/>
      </c>
      <c r="L47" s="203" t="str">
        <f>IF(УчастЮн!I47="","",УчастЮн!I47)</f>
        <v/>
      </c>
      <c r="M47" s="73" t="str">
        <f t="shared" si="31"/>
        <v/>
      </c>
      <c r="N47" s="146" t="str">
        <f t="shared" si="32"/>
        <v/>
      </c>
      <c r="O47" s="204" t="str">
        <f>IF(УчастЮн!J47="","",УчастЮн!J47)</f>
        <v/>
      </c>
      <c r="P47" s="72" t="str">
        <f t="shared" si="21"/>
        <v/>
      </c>
      <c r="Q47" s="72" t="str">
        <f t="shared" si="22"/>
        <v/>
      </c>
      <c r="R47" s="73" t="str">
        <f t="shared" si="23"/>
        <v/>
      </c>
      <c r="S47" s="72" t="str">
        <f t="shared" si="24"/>
        <v/>
      </c>
      <c r="T47" s="73" t="str">
        <f t="shared" si="25"/>
        <v/>
      </c>
      <c r="U47" s="72" t="str">
        <f t="shared" si="26"/>
        <v/>
      </c>
      <c r="V47" s="72" t="str">
        <f t="shared" si="27"/>
        <v/>
      </c>
      <c r="W47" s="72" t="str">
        <f t="shared" si="28"/>
        <v/>
      </c>
      <c r="X47" s="72" t="str">
        <f t="shared" si="29"/>
        <v/>
      </c>
      <c r="Y47" s="74" t="str">
        <f t="shared" si="30"/>
        <v/>
      </c>
      <c r="Z47" s="144" t="str">
        <f t="shared" si="33"/>
        <v/>
      </c>
      <c r="AA47" s="145" t="str">
        <f t="shared" si="16"/>
        <v/>
      </c>
      <c r="AB47" s="75"/>
      <c r="AC47" s="44" t="str">
        <f>IF(УчастЮн!F47="","",УчастЮн!F47)</f>
        <v/>
      </c>
      <c r="AD47" s="13"/>
      <c r="AE47" s="8">
        <f>'1тур'!B48</f>
        <v>0</v>
      </c>
      <c r="AF47" s="8" t="str">
        <f>'1тур'!I48</f>
        <v/>
      </c>
      <c r="AG47" s="8">
        <f>'2тур_Юн'!B48</f>
        <v>0</v>
      </c>
      <c r="AH47" s="27" t="str">
        <f>'2тур_Юн'!F48</f>
        <v/>
      </c>
      <c r="AI47" s="8">
        <f>'4тур_Юн'!B49</f>
        <v>0</v>
      </c>
      <c r="AJ47" s="8" t="str">
        <f>'4тур_Юн'!F49</f>
        <v>х</v>
      </c>
      <c r="AK47" s="17">
        <f>'4тур_Юн'!G49</f>
        <v>0</v>
      </c>
      <c r="AL47" s="17" t="str">
        <f>'4тур_Юн'!L49</f>
        <v>х</v>
      </c>
      <c r="AM47" s="48">
        <f>'4тур_Юн'!M49</f>
        <v>0</v>
      </c>
      <c r="AN47" s="42">
        <f>'3тур_Юн'!C49</f>
        <v>0</v>
      </c>
      <c r="AO47" s="48" t="str">
        <f>'3тур_Юн'!N49</f>
        <v/>
      </c>
    </row>
    <row r="48" spans="1:41" ht="15" customHeight="1">
      <c r="A48" s="7" t="str">
        <f>IF(C48="","",УчастЮн!A48)</f>
        <v/>
      </c>
      <c r="B48" s="35" t="str">
        <f>IF(УчастЮн!B48="","",УчастЮн!B48)</f>
        <v/>
      </c>
      <c r="C48" s="44" t="str">
        <f>IF(УчастЮн!C48="","",УчастЮн!C48)</f>
        <v/>
      </c>
      <c r="D48" s="40" t="str">
        <f>IF(УчастЮн!D48="","",УчастЮн!D48)</f>
        <v/>
      </c>
      <c r="E48" s="41" t="str">
        <f>IF(УчастЮн!E48="","",УчастЮн!E48)</f>
        <v/>
      </c>
      <c r="F48" s="205" t="str">
        <f>IF(УчастЮн!G48="","",УчастЮн!G48)</f>
        <v/>
      </c>
      <c r="G48" s="72" t="str">
        <f t="shared" si="18"/>
        <v/>
      </c>
      <c r="H48" s="146" t="str">
        <f t="shared" si="19"/>
        <v/>
      </c>
      <c r="I48" s="203" t="str">
        <f>IF(УчастЮн!H48="","",УчастЮн!H48)</f>
        <v/>
      </c>
      <c r="J48" s="72" t="str">
        <f t="shared" si="20"/>
        <v/>
      </c>
      <c r="K48" s="146" t="str">
        <f t="shared" si="3"/>
        <v/>
      </c>
      <c r="L48" s="203" t="str">
        <f>IF(УчастЮн!I48="","",УчастЮн!I48)</f>
        <v/>
      </c>
      <c r="M48" s="73" t="str">
        <f t="shared" si="31"/>
        <v/>
      </c>
      <c r="N48" s="146" t="str">
        <f t="shared" si="32"/>
        <v/>
      </c>
      <c r="O48" s="204" t="str">
        <f>IF(УчастЮн!J48="","",УчастЮн!J48)</f>
        <v/>
      </c>
      <c r="P48" s="72" t="str">
        <f t="shared" si="21"/>
        <v/>
      </c>
      <c r="Q48" s="72" t="str">
        <f t="shared" si="22"/>
        <v/>
      </c>
      <c r="R48" s="73" t="str">
        <f t="shared" si="23"/>
        <v/>
      </c>
      <c r="S48" s="72" t="str">
        <f t="shared" si="24"/>
        <v/>
      </c>
      <c r="T48" s="73" t="str">
        <f t="shared" si="25"/>
        <v/>
      </c>
      <c r="U48" s="72" t="str">
        <f t="shared" si="26"/>
        <v/>
      </c>
      <c r="V48" s="72" t="str">
        <f t="shared" si="27"/>
        <v/>
      </c>
      <c r="W48" s="72" t="str">
        <f t="shared" si="28"/>
        <v/>
      </c>
      <c r="X48" s="72" t="str">
        <f t="shared" si="29"/>
        <v/>
      </c>
      <c r="Y48" s="74" t="str">
        <f t="shared" si="30"/>
        <v/>
      </c>
      <c r="Z48" s="144" t="str">
        <f t="shared" si="33"/>
        <v/>
      </c>
      <c r="AA48" s="145" t="str">
        <f t="shared" si="16"/>
        <v/>
      </c>
      <c r="AB48" s="75"/>
      <c r="AC48" s="44" t="str">
        <f>IF(УчастЮн!F48="","",УчастЮн!F48)</f>
        <v/>
      </c>
      <c r="AD48" s="13"/>
      <c r="AE48" s="8">
        <f>'1тур'!B49</f>
        <v>0</v>
      </c>
      <c r="AF48" s="8" t="str">
        <f>'1тур'!I49</f>
        <v/>
      </c>
      <c r="AG48" s="8">
        <f>'2тур_Юн'!B49</f>
        <v>0</v>
      </c>
      <c r="AH48" s="27" t="str">
        <f>'2тур_Юн'!F49</f>
        <v/>
      </c>
      <c r="AI48" s="8">
        <f>'4тур_Юн'!B50</f>
        <v>0</v>
      </c>
      <c r="AJ48" s="8" t="str">
        <f>'4тур_Юн'!F50</f>
        <v>х</v>
      </c>
      <c r="AK48" s="17">
        <f>'4тур_Юн'!G50</f>
        <v>0</v>
      </c>
      <c r="AL48" s="17" t="str">
        <f>'4тур_Юн'!L50</f>
        <v>х</v>
      </c>
      <c r="AM48" s="48">
        <f>'4тур_Юн'!M50</f>
        <v>0</v>
      </c>
      <c r="AN48" s="42">
        <f>'3тур_Юн'!C50</f>
        <v>0</v>
      </c>
      <c r="AO48" s="48" t="str">
        <f>'3тур_Юн'!N50</f>
        <v/>
      </c>
    </row>
    <row r="49" spans="1:41" ht="15" customHeight="1">
      <c r="A49" s="7" t="str">
        <f>IF(C49="","",УчастЮн!A49)</f>
        <v/>
      </c>
      <c r="B49" s="35" t="str">
        <f>IF(УчастЮн!B49="","",УчастЮн!B49)</f>
        <v/>
      </c>
      <c r="C49" s="44" t="str">
        <f>IF(УчастЮн!C49="","",УчастЮн!C49)</f>
        <v/>
      </c>
      <c r="D49" s="40" t="str">
        <f>IF(УчастЮн!D49="","",УчастЮн!D49)</f>
        <v/>
      </c>
      <c r="E49" s="41" t="str">
        <f>IF(УчастЮн!E49="","",УчастЮн!E49)</f>
        <v/>
      </c>
      <c r="F49" s="205" t="str">
        <f>IF(УчастЮн!G49="","",УчастЮн!G49)</f>
        <v/>
      </c>
      <c r="G49" s="72" t="str">
        <f t="shared" si="18"/>
        <v/>
      </c>
      <c r="H49" s="146" t="str">
        <f t="shared" si="19"/>
        <v/>
      </c>
      <c r="I49" s="203" t="str">
        <f>IF(УчастЮн!H49="","",УчастЮн!H49)</f>
        <v/>
      </c>
      <c r="J49" s="72" t="str">
        <f t="shared" si="20"/>
        <v/>
      </c>
      <c r="K49" s="146" t="str">
        <f t="shared" si="3"/>
        <v/>
      </c>
      <c r="L49" s="203" t="str">
        <f>IF(УчастЮн!I49="","",УчастЮн!I49)</f>
        <v/>
      </c>
      <c r="M49" s="73" t="str">
        <f t="shared" si="31"/>
        <v/>
      </c>
      <c r="N49" s="146" t="str">
        <f t="shared" si="32"/>
        <v/>
      </c>
      <c r="O49" s="204" t="str">
        <f>IF(УчастЮн!J49="","",УчастЮн!J49)</f>
        <v/>
      </c>
      <c r="P49" s="72" t="str">
        <f t="shared" si="21"/>
        <v/>
      </c>
      <c r="Q49" s="72" t="str">
        <f t="shared" si="22"/>
        <v/>
      </c>
      <c r="R49" s="73" t="str">
        <f t="shared" si="23"/>
        <v/>
      </c>
      <c r="S49" s="72" t="str">
        <f t="shared" si="24"/>
        <v/>
      </c>
      <c r="T49" s="73" t="str">
        <f t="shared" si="25"/>
        <v/>
      </c>
      <c r="U49" s="72" t="str">
        <f t="shared" si="26"/>
        <v/>
      </c>
      <c r="V49" s="72" t="str">
        <f t="shared" si="27"/>
        <v/>
      </c>
      <c r="W49" s="72" t="str">
        <f t="shared" si="28"/>
        <v/>
      </c>
      <c r="X49" s="72" t="str">
        <f t="shared" si="29"/>
        <v/>
      </c>
      <c r="Y49" s="74" t="str">
        <f t="shared" si="30"/>
        <v/>
      </c>
      <c r="Z49" s="144" t="str">
        <f t="shared" si="33"/>
        <v/>
      </c>
      <c r="AA49" s="145" t="str">
        <f t="shared" si="16"/>
        <v/>
      </c>
      <c r="AB49" s="75"/>
      <c r="AC49" s="44" t="str">
        <f>IF(УчастЮн!F49="","",УчастЮн!F49)</f>
        <v/>
      </c>
      <c r="AD49" s="13"/>
      <c r="AE49" s="8">
        <f>'1тур'!B50</f>
        <v>0</v>
      </c>
      <c r="AF49" s="8" t="str">
        <f>'1тур'!I50</f>
        <v/>
      </c>
      <c r="AG49" s="8">
        <f>'2тур_Юн'!B50</f>
        <v>0</v>
      </c>
      <c r="AH49" s="27" t="str">
        <f>'2тур_Юн'!F50</f>
        <v/>
      </c>
      <c r="AI49" s="8">
        <f>'4тур_Юн'!B51</f>
        <v>0</v>
      </c>
      <c r="AJ49" s="8" t="str">
        <f>'4тур_Юн'!F51</f>
        <v>х</v>
      </c>
      <c r="AK49" s="17">
        <f>'4тур_Юн'!G51</f>
        <v>0</v>
      </c>
      <c r="AL49" s="17" t="str">
        <f>'4тур_Юн'!L51</f>
        <v>х</v>
      </c>
      <c r="AM49" s="48">
        <f>'4тур_Юн'!M51</f>
        <v>0</v>
      </c>
      <c r="AN49" s="42">
        <f>'3тур_Юн'!C51</f>
        <v>0</v>
      </c>
      <c r="AO49" s="48" t="str">
        <f>'3тур_Юн'!N51</f>
        <v/>
      </c>
    </row>
    <row r="50" spans="1:41" ht="15" customHeight="1">
      <c r="A50" s="7" t="str">
        <f>IF(C50="","",УчастЮн!A50)</f>
        <v/>
      </c>
      <c r="B50" s="35" t="str">
        <f>IF(УчастЮн!B50="","",УчастЮн!B50)</f>
        <v/>
      </c>
      <c r="C50" s="44" t="str">
        <f>IF(УчастЮн!C50="","",УчастЮн!C50)</f>
        <v/>
      </c>
      <c r="D50" s="40" t="str">
        <f>IF(УчастЮн!D50="","",УчастЮн!D50)</f>
        <v/>
      </c>
      <c r="E50" s="41" t="str">
        <f>IF(УчастЮн!E50="","",УчастЮн!E50)</f>
        <v/>
      </c>
      <c r="F50" s="205" t="str">
        <f>IF(УчастЮн!G50="","",УчастЮн!G50)</f>
        <v/>
      </c>
      <c r="G50" s="72" t="str">
        <f t="shared" si="18"/>
        <v/>
      </c>
      <c r="H50" s="146" t="str">
        <f t="shared" si="19"/>
        <v/>
      </c>
      <c r="I50" s="203" t="str">
        <f>IF(УчастЮн!H50="","",УчастЮн!H50)</f>
        <v/>
      </c>
      <c r="J50" s="72" t="str">
        <f t="shared" si="20"/>
        <v/>
      </c>
      <c r="K50" s="146" t="str">
        <f t="shared" si="3"/>
        <v/>
      </c>
      <c r="L50" s="203" t="str">
        <f>IF(УчастЮн!I50="","",УчастЮн!I50)</f>
        <v/>
      </c>
      <c r="M50" s="73" t="str">
        <f t="shared" si="31"/>
        <v/>
      </c>
      <c r="N50" s="146" t="str">
        <f t="shared" si="32"/>
        <v/>
      </c>
      <c r="O50" s="204" t="str">
        <f>IF(УчастЮн!J50="","",УчастЮн!J50)</f>
        <v/>
      </c>
      <c r="P50" s="72" t="str">
        <f t="shared" si="21"/>
        <v/>
      </c>
      <c r="Q50" s="72" t="str">
        <f t="shared" si="22"/>
        <v/>
      </c>
      <c r="R50" s="73" t="str">
        <f t="shared" si="23"/>
        <v/>
      </c>
      <c r="S50" s="72" t="str">
        <f t="shared" si="24"/>
        <v/>
      </c>
      <c r="T50" s="73" t="str">
        <f t="shared" si="25"/>
        <v/>
      </c>
      <c r="U50" s="72" t="str">
        <f t="shared" si="26"/>
        <v/>
      </c>
      <c r="V50" s="72" t="str">
        <f t="shared" si="27"/>
        <v/>
      </c>
      <c r="W50" s="72" t="str">
        <f t="shared" si="28"/>
        <v/>
      </c>
      <c r="X50" s="72" t="str">
        <f t="shared" si="29"/>
        <v/>
      </c>
      <c r="Y50" s="74" t="str">
        <f t="shared" si="30"/>
        <v/>
      </c>
      <c r="Z50" s="144" t="str">
        <f t="shared" si="33"/>
        <v/>
      </c>
      <c r="AA50" s="145" t="str">
        <f t="shared" si="16"/>
        <v/>
      </c>
      <c r="AB50" s="75"/>
      <c r="AC50" s="44" t="str">
        <f>IF(УчастЮн!F50="","",УчастЮн!F50)</f>
        <v/>
      </c>
      <c r="AD50" s="13"/>
      <c r="AE50" s="8">
        <f>'1тур'!B51</f>
        <v>0</v>
      </c>
      <c r="AF50" s="8" t="str">
        <f>'1тур'!I51</f>
        <v/>
      </c>
      <c r="AG50" s="8">
        <f>'2тур_Юн'!B51</f>
        <v>0</v>
      </c>
      <c r="AH50" s="27" t="str">
        <f>'2тур_Юн'!F51</f>
        <v/>
      </c>
      <c r="AI50" s="8">
        <f>'4тур_Юн'!B52</f>
        <v>0</v>
      </c>
      <c r="AJ50" s="8" t="str">
        <f>'4тур_Юн'!F52</f>
        <v>х</v>
      </c>
      <c r="AK50" s="17">
        <f>'4тур_Юн'!G52</f>
        <v>0</v>
      </c>
      <c r="AL50" s="17" t="str">
        <f>'4тур_Юн'!L52</f>
        <v>х</v>
      </c>
      <c r="AM50" s="48">
        <f>'4тур_Юн'!M52</f>
        <v>0</v>
      </c>
      <c r="AN50" s="42">
        <f>'3тур_Юн'!C52</f>
        <v>0</v>
      </c>
      <c r="AO50" s="48" t="str">
        <f>'3тур_Юн'!N52</f>
        <v/>
      </c>
    </row>
    <row r="51" spans="1:41" ht="15" customHeight="1">
      <c r="A51" s="7" t="str">
        <f>IF(C51="","",УчастЮн!A51)</f>
        <v/>
      </c>
      <c r="B51" s="35" t="str">
        <f>IF(УчастЮн!B51="","",УчастЮн!B51)</f>
        <v/>
      </c>
      <c r="C51" s="44" t="str">
        <f>IF(УчастЮн!C51="","",УчастЮн!C51)</f>
        <v/>
      </c>
      <c r="D51" s="40" t="str">
        <f>IF(УчастЮн!D51="","",УчастЮн!D51)</f>
        <v/>
      </c>
      <c r="E51" s="41" t="str">
        <f>IF(УчастЮн!E51="","",УчастЮн!E51)</f>
        <v/>
      </c>
      <c r="F51" s="205" t="str">
        <f>IF(УчастЮн!G51="","",УчастЮн!G51)</f>
        <v/>
      </c>
      <c r="G51" s="72" t="str">
        <f t="shared" si="18"/>
        <v/>
      </c>
      <c r="H51" s="146" t="str">
        <f t="shared" si="19"/>
        <v/>
      </c>
      <c r="I51" s="203" t="str">
        <f>IF(УчастЮн!H51="","",УчастЮн!H51)</f>
        <v/>
      </c>
      <c r="J51" s="72" t="str">
        <f t="shared" si="20"/>
        <v/>
      </c>
      <c r="K51" s="146" t="str">
        <f t="shared" si="3"/>
        <v/>
      </c>
      <c r="L51" s="203" t="str">
        <f>IF(УчастЮн!I51="","",УчастЮн!I51)</f>
        <v/>
      </c>
      <c r="M51" s="73" t="str">
        <f t="shared" si="31"/>
        <v/>
      </c>
      <c r="N51" s="146" t="str">
        <f t="shared" si="32"/>
        <v/>
      </c>
      <c r="O51" s="204" t="str">
        <f>IF(УчастЮн!J51="","",УчастЮн!J51)</f>
        <v/>
      </c>
      <c r="P51" s="72" t="str">
        <f t="shared" si="21"/>
        <v/>
      </c>
      <c r="Q51" s="72" t="str">
        <f t="shared" si="22"/>
        <v/>
      </c>
      <c r="R51" s="73" t="str">
        <f t="shared" si="23"/>
        <v/>
      </c>
      <c r="S51" s="72" t="str">
        <f t="shared" si="24"/>
        <v/>
      </c>
      <c r="T51" s="73" t="str">
        <f t="shared" si="25"/>
        <v/>
      </c>
      <c r="U51" s="72" t="str">
        <f t="shared" si="26"/>
        <v/>
      </c>
      <c r="V51" s="72" t="str">
        <f t="shared" si="27"/>
        <v/>
      </c>
      <c r="W51" s="72" t="str">
        <f t="shared" si="28"/>
        <v/>
      </c>
      <c r="X51" s="72" t="str">
        <f t="shared" si="29"/>
        <v/>
      </c>
      <c r="Y51" s="74" t="str">
        <f t="shared" si="30"/>
        <v/>
      </c>
      <c r="Z51" s="144" t="str">
        <f t="shared" si="33"/>
        <v/>
      </c>
      <c r="AA51" s="145" t="str">
        <f t="shared" si="16"/>
        <v/>
      </c>
      <c r="AB51" s="75"/>
      <c r="AC51" s="44" t="str">
        <f>IF(УчастЮн!F51="","",УчастЮн!F51)</f>
        <v/>
      </c>
      <c r="AD51" s="13"/>
      <c r="AE51" s="8">
        <f>'1тур'!B52</f>
        <v>0</v>
      </c>
      <c r="AF51" s="8" t="str">
        <f>'1тур'!I52</f>
        <v/>
      </c>
      <c r="AG51" s="8">
        <f>'2тур_Юн'!B52</f>
        <v>0</v>
      </c>
      <c r="AH51" s="27" t="str">
        <f>'2тур_Юн'!F52</f>
        <v/>
      </c>
      <c r="AI51" s="8">
        <f>'4тур_Юн'!B53</f>
        <v>0</v>
      </c>
      <c r="AJ51" s="8" t="str">
        <f>'4тур_Юн'!F53</f>
        <v>х</v>
      </c>
      <c r="AK51" s="17">
        <f>'4тур_Юн'!G53</f>
        <v>0</v>
      </c>
      <c r="AL51" s="17" t="str">
        <f>'4тур_Юн'!L53</f>
        <v>х</v>
      </c>
      <c r="AM51" s="48">
        <f>'4тур_Юн'!M53</f>
        <v>0</v>
      </c>
      <c r="AN51" s="42">
        <f>'3тур_Юн'!C53</f>
        <v>0</v>
      </c>
      <c r="AO51" s="48" t="str">
        <f>'3тур_Юн'!N53</f>
        <v/>
      </c>
    </row>
    <row r="52" spans="1:41" ht="15" customHeight="1">
      <c r="A52" s="7" t="str">
        <f>IF(C52="","",УчастЮн!A52)</f>
        <v/>
      </c>
      <c r="B52" s="35" t="str">
        <f>IF(УчастЮн!B52="","",УчастЮн!B52)</f>
        <v/>
      </c>
      <c r="C52" s="44" t="str">
        <f>IF(УчастЮн!C52="","",УчастЮн!C52)</f>
        <v/>
      </c>
      <c r="D52" s="40" t="str">
        <f>IF(УчастЮн!D52="","",УчастЮн!D52)</f>
        <v/>
      </c>
      <c r="E52" s="41" t="str">
        <f>IF(УчастЮн!E52="","",УчастЮн!E52)</f>
        <v/>
      </c>
      <c r="F52" s="205" t="str">
        <f>IF(УчастЮн!G52="","",УчастЮн!G52)</f>
        <v/>
      </c>
      <c r="G52" s="72" t="str">
        <f t="shared" si="18"/>
        <v/>
      </c>
      <c r="H52" s="146" t="str">
        <f t="shared" si="19"/>
        <v/>
      </c>
      <c r="I52" s="203" t="str">
        <f>IF(УчастЮн!H52="","",УчастЮн!H52)</f>
        <v/>
      </c>
      <c r="J52" s="72" t="str">
        <f t="shared" si="20"/>
        <v/>
      </c>
      <c r="K52" s="146" t="str">
        <f t="shared" si="3"/>
        <v/>
      </c>
      <c r="L52" s="203" t="str">
        <f>IF(УчастЮн!I52="","",УчастЮн!I52)</f>
        <v/>
      </c>
      <c r="M52" s="73" t="str">
        <f t="shared" si="31"/>
        <v/>
      </c>
      <c r="N52" s="146" t="str">
        <f t="shared" si="32"/>
        <v/>
      </c>
      <c r="O52" s="204" t="str">
        <f>IF(УчастЮн!J52="","",УчастЮн!J52)</f>
        <v/>
      </c>
      <c r="P52" s="72" t="str">
        <f t="shared" si="21"/>
        <v/>
      </c>
      <c r="Q52" s="72" t="str">
        <f t="shared" si="22"/>
        <v/>
      </c>
      <c r="R52" s="73" t="str">
        <f t="shared" si="23"/>
        <v/>
      </c>
      <c r="S52" s="72" t="str">
        <f t="shared" si="24"/>
        <v/>
      </c>
      <c r="T52" s="73" t="str">
        <f t="shared" si="25"/>
        <v/>
      </c>
      <c r="U52" s="72" t="str">
        <f t="shared" si="26"/>
        <v/>
      </c>
      <c r="V52" s="72" t="str">
        <f t="shared" si="27"/>
        <v/>
      </c>
      <c r="W52" s="72" t="str">
        <f t="shared" si="28"/>
        <v/>
      </c>
      <c r="X52" s="72" t="str">
        <f t="shared" si="29"/>
        <v/>
      </c>
      <c r="Y52" s="74" t="str">
        <f t="shared" si="30"/>
        <v/>
      </c>
      <c r="Z52" s="144" t="str">
        <f t="shared" si="33"/>
        <v/>
      </c>
      <c r="AA52" s="145" t="str">
        <f t="shared" si="16"/>
        <v/>
      </c>
      <c r="AB52" s="75"/>
      <c r="AC52" s="44" t="str">
        <f>IF(УчастЮн!F52="","",УчастЮн!F52)</f>
        <v/>
      </c>
      <c r="AD52" s="13"/>
      <c r="AE52" s="8">
        <f>'1тур'!B53</f>
        <v>0</v>
      </c>
      <c r="AF52" s="8" t="str">
        <f>'1тур'!I53</f>
        <v/>
      </c>
      <c r="AG52" s="8">
        <f>'2тур_Юн'!B53</f>
        <v>0</v>
      </c>
      <c r="AH52" s="27" t="str">
        <f>'2тур_Юн'!F53</f>
        <v/>
      </c>
      <c r="AI52" s="8">
        <f>'4тур_Юн'!B54</f>
        <v>0</v>
      </c>
      <c r="AJ52" s="8" t="str">
        <f>'4тур_Юн'!F54</f>
        <v>х</v>
      </c>
      <c r="AK52" s="17">
        <f>'4тур_Юн'!G54</f>
        <v>0</v>
      </c>
      <c r="AL52" s="17" t="str">
        <f>'4тур_Юн'!L54</f>
        <v>х</v>
      </c>
      <c r="AM52" s="48">
        <f>'4тур_Юн'!M54</f>
        <v>0</v>
      </c>
      <c r="AN52" s="42">
        <f>'3тур_Юн'!C54</f>
        <v>0</v>
      </c>
      <c r="AO52" s="48" t="str">
        <f>'3тур_Юн'!N54</f>
        <v/>
      </c>
    </row>
    <row r="53" spans="1:41" ht="15" customHeight="1">
      <c r="A53" s="7" t="str">
        <f>IF(C53="","",УчастЮн!A53)</f>
        <v/>
      </c>
      <c r="B53" s="35" t="str">
        <f>IF(УчастЮн!B53="","",УчастЮн!B53)</f>
        <v/>
      </c>
      <c r="C53" s="44" t="str">
        <f>IF(УчастЮн!C53="","",УчастЮн!C53)</f>
        <v/>
      </c>
      <c r="D53" s="40" t="str">
        <f>IF(УчастЮн!D53="","",УчастЮн!D53)</f>
        <v/>
      </c>
      <c r="E53" s="41" t="str">
        <f>IF(УчастЮн!E53="","",УчастЮн!E53)</f>
        <v/>
      </c>
      <c r="F53" s="205" t="str">
        <f>IF(УчастЮн!G53="","",УчастЮн!G53)</f>
        <v/>
      </c>
      <c r="G53" s="72" t="str">
        <f t="shared" si="18"/>
        <v/>
      </c>
      <c r="H53" s="146" t="str">
        <f t="shared" si="19"/>
        <v/>
      </c>
      <c r="I53" s="203" t="str">
        <f>IF(УчастЮн!H53="","",УчастЮн!H53)</f>
        <v/>
      </c>
      <c r="J53" s="72" t="str">
        <f t="shared" si="20"/>
        <v/>
      </c>
      <c r="K53" s="146" t="str">
        <f t="shared" si="3"/>
        <v/>
      </c>
      <c r="L53" s="203" t="str">
        <f>IF(УчастЮн!I53="","",УчастЮн!I53)</f>
        <v/>
      </c>
      <c r="M53" s="73" t="str">
        <f t="shared" si="31"/>
        <v/>
      </c>
      <c r="N53" s="146" t="str">
        <f t="shared" si="32"/>
        <v/>
      </c>
      <c r="O53" s="204" t="str">
        <f>IF(УчастЮн!J53="","",УчастЮн!J53)</f>
        <v/>
      </c>
      <c r="P53" s="72" t="str">
        <f t="shared" si="21"/>
        <v/>
      </c>
      <c r="Q53" s="72" t="str">
        <f t="shared" si="22"/>
        <v/>
      </c>
      <c r="R53" s="73" t="str">
        <f t="shared" si="23"/>
        <v/>
      </c>
      <c r="S53" s="72" t="str">
        <f t="shared" si="24"/>
        <v/>
      </c>
      <c r="T53" s="73" t="str">
        <f t="shared" si="25"/>
        <v/>
      </c>
      <c r="U53" s="72" t="str">
        <f t="shared" si="26"/>
        <v/>
      </c>
      <c r="V53" s="72" t="str">
        <f t="shared" si="27"/>
        <v/>
      </c>
      <c r="W53" s="72" t="str">
        <f t="shared" si="28"/>
        <v/>
      </c>
      <c r="X53" s="72" t="str">
        <f t="shared" si="29"/>
        <v/>
      </c>
      <c r="Y53" s="74" t="str">
        <f t="shared" si="30"/>
        <v/>
      </c>
      <c r="Z53" s="144" t="str">
        <f t="shared" si="33"/>
        <v/>
      </c>
      <c r="AA53" s="145" t="str">
        <f t="shared" si="16"/>
        <v/>
      </c>
      <c r="AB53" s="75"/>
      <c r="AC53" s="44" t="str">
        <f>IF(УчастЮн!F53="","",УчастЮн!F53)</f>
        <v/>
      </c>
      <c r="AD53" s="13"/>
      <c r="AE53" s="8">
        <f>'1тур'!B54</f>
        <v>0</v>
      </c>
      <c r="AF53" s="8" t="str">
        <f>'1тур'!I54</f>
        <v/>
      </c>
      <c r="AG53" s="8">
        <f>'2тур_Юн'!B54</f>
        <v>0</v>
      </c>
      <c r="AH53" s="27" t="str">
        <f>'2тур_Юн'!F54</f>
        <v/>
      </c>
      <c r="AI53" s="8">
        <f>'4тур_Юн'!B55</f>
        <v>0</v>
      </c>
      <c r="AJ53" s="8" t="str">
        <f>'4тур_Юн'!F55</f>
        <v>х</v>
      </c>
      <c r="AK53" s="17">
        <f>'4тур_Юн'!G55</f>
        <v>0</v>
      </c>
      <c r="AL53" s="17" t="str">
        <f>'4тур_Юн'!L55</f>
        <v>х</v>
      </c>
      <c r="AM53" s="48">
        <f>'4тур_Юн'!M55</f>
        <v>0</v>
      </c>
      <c r="AN53" s="42">
        <f>'3тур_Юн'!C55</f>
        <v>0</v>
      </c>
      <c r="AO53" s="48" t="str">
        <f>'3тур_Юн'!N55</f>
        <v/>
      </c>
    </row>
    <row r="54" spans="1:41" ht="15" customHeight="1">
      <c r="A54" s="7" t="str">
        <f>IF(C54="","",УчастЮн!A54)</f>
        <v/>
      </c>
      <c r="B54" s="35" t="str">
        <f>IF(УчастЮн!B54="","",УчастЮн!B54)</f>
        <v/>
      </c>
      <c r="C54" s="44" t="str">
        <f>IF(УчастЮн!C54="","",УчастЮн!C54)</f>
        <v/>
      </c>
      <c r="D54" s="40" t="str">
        <f>IF(УчастЮн!D54="","",УчастЮн!D54)</f>
        <v/>
      </c>
      <c r="E54" s="41" t="str">
        <f>IF(УчастЮн!E54="","",УчастЮн!E54)</f>
        <v/>
      </c>
      <c r="F54" s="205" t="str">
        <f>IF(УчастЮн!G54="","",УчастЮн!G54)</f>
        <v/>
      </c>
      <c r="G54" s="72" t="str">
        <f t="shared" si="18"/>
        <v/>
      </c>
      <c r="H54" s="146" t="str">
        <f t="shared" si="19"/>
        <v/>
      </c>
      <c r="I54" s="203" t="str">
        <f>IF(УчастЮн!H54="","",УчастЮн!H54)</f>
        <v/>
      </c>
      <c r="J54" s="72" t="str">
        <f t="shared" si="20"/>
        <v/>
      </c>
      <c r="K54" s="146" t="str">
        <f t="shared" si="3"/>
        <v/>
      </c>
      <c r="L54" s="203" t="str">
        <f>IF(УчастЮн!I54="","",УчастЮн!I54)</f>
        <v/>
      </c>
      <c r="M54" s="73" t="str">
        <f t="shared" si="31"/>
        <v/>
      </c>
      <c r="N54" s="146" t="str">
        <f t="shared" si="32"/>
        <v/>
      </c>
      <c r="O54" s="204" t="str">
        <f>IF(УчастЮн!J54="","",УчастЮн!J54)</f>
        <v/>
      </c>
      <c r="P54" s="72" t="str">
        <f t="shared" si="21"/>
        <v/>
      </c>
      <c r="Q54" s="72" t="str">
        <f t="shared" si="22"/>
        <v/>
      </c>
      <c r="R54" s="73" t="str">
        <f t="shared" si="23"/>
        <v/>
      </c>
      <c r="S54" s="72" t="str">
        <f t="shared" si="24"/>
        <v/>
      </c>
      <c r="T54" s="73" t="str">
        <f t="shared" si="25"/>
        <v/>
      </c>
      <c r="U54" s="72" t="str">
        <f t="shared" si="26"/>
        <v/>
      </c>
      <c r="V54" s="72" t="str">
        <f t="shared" si="27"/>
        <v/>
      </c>
      <c r="W54" s="72" t="str">
        <f t="shared" si="28"/>
        <v/>
      </c>
      <c r="X54" s="72" t="str">
        <f t="shared" si="29"/>
        <v/>
      </c>
      <c r="Y54" s="74" t="str">
        <f t="shared" si="30"/>
        <v/>
      </c>
      <c r="Z54" s="144" t="str">
        <f t="shared" si="33"/>
        <v/>
      </c>
      <c r="AA54" s="145" t="str">
        <f t="shared" si="16"/>
        <v/>
      </c>
      <c r="AB54" s="75"/>
      <c r="AC54" s="44" t="str">
        <f>IF(УчастЮн!F54="","",УчастЮн!F54)</f>
        <v/>
      </c>
      <c r="AD54" s="13"/>
      <c r="AE54" s="8">
        <f>'1тур'!B55</f>
        <v>0</v>
      </c>
      <c r="AF54" s="8" t="str">
        <f>'1тур'!I55</f>
        <v/>
      </c>
      <c r="AG54" s="8">
        <f>'2тур_Юн'!B55</f>
        <v>0</v>
      </c>
      <c r="AH54" s="27" t="str">
        <f>'2тур_Юн'!F55</f>
        <v/>
      </c>
      <c r="AI54" s="8">
        <f>'4тур_Юн'!B56</f>
        <v>0</v>
      </c>
      <c r="AJ54" s="8" t="str">
        <f>'4тур_Юн'!F56</f>
        <v>х</v>
      </c>
      <c r="AK54" s="17">
        <f>'4тур_Юн'!G56</f>
        <v>0</v>
      </c>
      <c r="AL54" s="17" t="str">
        <f>'4тур_Юн'!L56</f>
        <v>х</v>
      </c>
      <c r="AM54" s="48">
        <f>'4тур_Юн'!M56</f>
        <v>0</v>
      </c>
      <c r="AN54" s="42">
        <f>'3тур_Юн'!C56</f>
        <v>0</v>
      </c>
      <c r="AO54" s="48" t="str">
        <f>'3тур_Юн'!N56</f>
        <v/>
      </c>
    </row>
    <row r="55" spans="1:41" ht="15" customHeight="1">
      <c r="A55" s="7" t="str">
        <f>IF(C55="","",УчастЮн!A55)</f>
        <v/>
      </c>
      <c r="B55" s="35" t="str">
        <f>IF(УчастЮн!B55="","",УчастЮн!B55)</f>
        <v/>
      </c>
      <c r="C55" s="44" t="str">
        <f>IF(УчастЮн!C55="","",УчастЮн!C55)</f>
        <v/>
      </c>
      <c r="D55" s="40" t="str">
        <f>IF(УчастЮн!D55="","",УчастЮн!D55)</f>
        <v/>
      </c>
      <c r="E55" s="41" t="str">
        <f>IF(УчастЮн!E55="","",УчастЮн!E55)</f>
        <v/>
      </c>
      <c r="F55" s="205" t="str">
        <f>IF(УчастЮн!G55="","",УчастЮн!G55)</f>
        <v/>
      </c>
      <c r="G55" s="72" t="str">
        <f t="shared" si="18"/>
        <v/>
      </c>
      <c r="H55" s="146" t="str">
        <f t="shared" si="19"/>
        <v/>
      </c>
      <c r="I55" s="203" t="str">
        <f>IF(УчастЮн!H55="","",УчастЮн!H55)</f>
        <v/>
      </c>
      <c r="J55" s="72" t="str">
        <f t="shared" si="20"/>
        <v/>
      </c>
      <c r="K55" s="146" t="str">
        <f t="shared" si="3"/>
        <v/>
      </c>
      <c r="L55" s="203" t="str">
        <f>IF(УчастЮн!I55="","",УчастЮн!I55)</f>
        <v/>
      </c>
      <c r="M55" s="73" t="str">
        <f t="shared" si="31"/>
        <v/>
      </c>
      <c r="N55" s="146" t="str">
        <f t="shared" si="32"/>
        <v/>
      </c>
      <c r="O55" s="204" t="str">
        <f>IF(УчастЮн!J55="","",УчастЮн!J55)</f>
        <v/>
      </c>
      <c r="P55" s="72" t="str">
        <f t="shared" si="21"/>
        <v/>
      </c>
      <c r="Q55" s="72" t="str">
        <f t="shared" si="22"/>
        <v/>
      </c>
      <c r="R55" s="73" t="str">
        <f t="shared" si="23"/>
        <v/>
      </c>
      <c r="S55" s="72" t="str">
        <f t="shared" si="24"/>
        <v/>
      </c>
      <c r="T55" s="73" t="str">
        <f t="shared" si="25"/>
        <v/>
      </c>
      <c r="U55" s="72" t="str">
        <f t="shared" si="26"/>
        <v/>
      </c>
      <c r="V55" s="72" t="str">
        <f t="shared" si="27"/>
        <v/>
      </c>
      <c r="W55" s="72" t="str">
        <f t="shared" si="28"/>
        <v/>
      </c>
      <c r="X55" s="72" t="str">
        <f t="shared" si="29"/>
        <v/>
      </c>
      <c r="Y55" s="74" t="str">
        <f t="shared" si="30"/>
        <v/>
      </c>
      <c r="Z55" s="144" t="str">
        <f t="shared" si="33"/>
        <v/>
      </c>
      <c r="AA55" s="145" t="str">
        <f t="shared" si="16"/>
        <v/>
      </c>
      <c r="AB55" s="75"/>
      <c r="AC55" s="44" t="str">
        <f>IF(УчастЮн!F55="","",УчастЮн!F55)</f>
        <v/>
      </c>
      <c r="AD55" s="13"/>
      <c r="AE55" s="8">
        <f>'1тур'!B56</f>
        <v>0</v>
      </c>
      <c r="AF55" s="8" t="str">
        <f>'1тур'!I56</f>
        <v/>
      </c>
      <c r="AG55" s="8">
        <f>'2тур_Юн'!B56</f>
        <v>0</v>
      </c>
      <c r="AH55" s="27" t="str">
        <f>'2тур_Юн'!F56</f>
        <v/>
      </c>
      <c r="AI55" s="8">
        <f>'4тур_Юн'!B57</f>
        <v>0</v>
      </c>
      <c r="AJ55" s="8" t="str">
        <f>'4тур_Юн'!F57</f>
        <v>х</v>
      </c>
      <c r="AK55" s="17">
        <f>'4тур_Юн'!G57</f>
        <v>0</v>
      </c>
      <c r="AL55" s="17" t="str">
        <f>'4тур_Юн'!L57</f>
        <v>х</v>
      </c>
      <c r="AM55" s="48">
        <f>'4тур_Юн'!M57</f>
        <v>0</v>
      </c>
      <c r="AN55" s="42">
        <f>'3тур_Юн'!C57</f>
        <v>0</v>
      </c>
      <c r="AO55" s="48" t="str">
        <f>'3тур_Юн'!N57</f>
        <v/>
      </c>
    </row>
    <row r="56" spans="1:41" ht="15" customHeight="1">
      <c r="A56" s="7" t="str">
        <f>IF(C56="","",УчастЮн!A56)</f>
        <v/>
      </c>
      <c r="B56" s="35" t="str">
        <f>IF(УчастЮн!B56="","",УчастЮн!B56)</f>
        <v/>
      </c>
      <c r="C56" s="44" t="str">
        <f>IF(УчастЮн!C56="","",УчастЮн!C56)</f>
        <v/>
      </c>
      <c r="D56" s="40" t="str">
        <f>IF(УчастЮн!D56="","",УчастЮн!D56)</f>
        <v/>
      </c>
      <c r="E56" s="41" t="str">
        <f>IF(УчастЮн!E56="","",УчастЮн!E56)</f>
        <v/>
      </c>
      <c r="F56" s="205" t="str">
        <f>IF(УчастЮн!G56="","",УчастЮн!G56)</f>
        <v/>
      </c>
      <c r="G56" s="72" t="str">
        <f t="shared" si="18"/>
        <v/>
      </c>
      <c r="H56" s="146" t="str">
        <f t="shared" si="19"/>
        <v/>
      </c>
      <c r="I56" s="203" t="str">
        <f>IF(УчастЮн!H56="","",УчастЮн!H56)</f>
        <v/>
      </c>
      <c r="J56" s="72" t="str">
        <f t="shared" si="20"/>
        <v/>
      </c>
      <c r="K56" s="146" t="str">
        <f t="shared" si="3"/>
        <v/>
      </c>
      <c r="L56" s="203" t="str">
        <f>IF(УчастЮн!I56="","",УчастЮн!I56)</f>
        <v/>
      </c>
      <c r="M56" s="73" t="str">
        <f t="shared" si="31"/>
        <v/>
      </c>
      <c r="N56" s="146" t="str">
        <f t="shared" si="32"/>
        <v/>
      </c>
      <c r="O56" s="204" t="str">
        <f>IF(УчастЮн!J56="","",УчастЮн!J56)</f>
        <v/>
      </c>
      <c r="P56" s="72" t="str">
        <f t="shared" si="21"/>
        <v/>
      </c>
      <c r="Q56" s="72" t="str">
        <f t="shared" si="22"/>
        <v/>
      </c>
      <c r="R56" s="73" t="str">
        <f t="shared" si="23"/>
        <v/>
      </c>
      <c r="S56" s="72" t="str">
        <f t="shared" si="24"/>
        <v/>
      </c>
      <c r="T56" s="73" t="str">
        <f t="shared" si="25"/>
        <v/>
      </c>
      <c r="U56" s="72" t="str">
        <f t="shared" si="26"/>
        <v/>
      </c>
      <c r="V56" s="72" t="str">
        <f t="shared" si="27"/>
        <v/>
      </c>
      <c r="W56" s="72" t="str">
        <f t="shared" si="28"/>
        <v/>
      </c>
      <c r="X56" s="72" t="str">
        <f t="shared" si="29"/>
        <v/>
      </c>
      <c r="Y56" s="74" t="str">
        <f t="shared" si="30"/>
        <v/>
      </c>
      <c r="Z56" s="144" t="str">
        <f t="shared" si="33"/>
        <v/>
      </c>
      <c r="AA56" s="145" t="str">
        <f t="shared" si="16"/>
        <v/>
      </c>
      <c r="AB56" s="75"/>
      <c r="AC56" s="44" t="str">
        <f>IF(УчастЮн!F56="","",УчастЮн!F56)</f>
        <v/>
      </c>
      <c r="AD56" s="13"/>
      <c r="AE56" s="8">
        <f>'1тур'!B57</f>
        <v>0</v>
      </c>
      <c r="AF56" s="8" t="str">
        <f>'1тур'!I57</f>
        <v/>
      </c>
      <c r="AG56" s="8">
        <f>'2тур_Юн'!B57</f>
        <v>0</v>
      </c>
      <c r="AH56" s="27" t="str">
        <f>'2тур_Юн'!F57</f>
        <v/>
      </c>
      <c r="AI56" s="8">
        <f>'4тур_Юн'!B58</f>
        <v>0</v>
      </c>
      <c r="AJ56" s="8" t="str">
        <f>'4тур_Юн'!F58</f>
        <v>х</v>
      </c>
      <c r="AK56" s="17">
        <f>'4тур_Юн'!G58</f>
        <v>0</v>
      </c>
      <c r="AL56" s="17" t="str">
        <f>'4тур_Юн'!L58</f>
        <v>х</v>
      </c>
      <c r="AM56" s="48">
        <f>'4тур_Юн'!M58</f>
        <v>0</v>
      </c>
      <c r="AN56" s="42">
        <f>'3тур_Юн'!C58</f>
        <v>0</v>
      </c>
      <c r="AO56" s="48" t="str">
        <f>'3тур_Юн'!N58</f>
        <v/>
      </c>
    </row>
    <row r="57" spans="1:41" ht="15" customHeight="1">
      <c r="A57" s="7" t="str">
        <f>IF(C57="","",УчастЮн!A57)</f>
        <v/>
      </c>
      <c r="B57" s="35" t="str">
        <f>IF(УчастЮн!B57="","",УчастЮн!B57)</f>
        <v/>
      </c>
      <c r="C57" s="44" t="str">
        <f>IF(УчастЮн!C57="","",УчастЮн!C57)</f>
        <v/>
      </c>
      <c r="D57" s="40" t="str">
        <f>IF(УчастЮн!D57="","",УчастЮн!D57)</f>
        <v/>
      </c>
      <c r="E57" s="41" t="str">
        <f>IF(УчастЮн!E57="","",УчастЮн!E57)</f>
        <v/>
      </c>
      <c r="F57" s="205" t="str">
        <f>IF(УчастЮн!G57="","",УчастЮн!G57)</f>
        <v/>
      </c>
      <c r="G57" s="72" t="str">
        <f t="shared" si="18"/>
        <v/>
      </c>
      <c r="H57" s="146" t="str">
        <f t="shared" si="19"/>
        <v/>
      </c>
      <c r="I57" s="203" t="str">
        <f>IF(УчастЮн!H57="","",УчастЮн!H57)</f>
        <v/>
      </c>
      <c r="J57" s="72" t="str">
        <f t="shared" si="20"/>
        <v/>
      </c>
      <c r="K57" s="146" t="str">
        <f t="shared" si="3"/>
        <v/>
      </c>
      <c r="L57" s="203" t="str">
        <f>IF(УчастЮн!I57="","",УчастЮн!I57)</f>
        <v/>
      </c>
      <c r="M57" s="73" t="str">
        <f t="shared" si="31"/>
        <v/>
      </c>
      <c r="N57" s="146" t="str">
        <f t="shared" si="32"/>
        <v/>
      </c>
      <c r="O57" s="204" t="str">
        <f>IF(УчастЮн!J57="","",УчастЮн!J57)</f>
        <v/>
      </c>
      <c r="P57" s="72" t="str">
        <f t="shared" si="21"/>
        <v/>
      </c>
      <c r="Q57" s="72" t="str">
        <f t="shared" si="22"/>
        <v/>
      </c>
      <c r="R57" s="73" t="str">
        <f t="shared" si="23"/>
        <v/>
      </c>
      <c r="S57" s="72" t="str">
        <f t="shared" si="24"/>
        <v/>
      </c>
      <c r="T57" s="73" t="str">
        <f t="shared" si="25"/>
        <v/>
      </c>
      <c r="U57" s="72" t="str">
        <f t="shared" si="26"/>
        <v/>
      </c>
      <c r="V57" s="72" t="str">
        <f t="shared" si="27"/>
        <v/>
      </c>
      <c r="W57" s="72" t="str">
        <f t="shared" si="28"/>
        <v/>
      </c>
      <c r="X57" s="72" t="str">
        <f t="shared" si="29"/>
        <v/>
      </c>
      <c r="Y57" s="74" t="str">
        <f t="shared" si="30"/>
        <v/>
      </c>
      <c r="Z57" s="144" t="str">
        <f t="shared" si="33"/>
        <v/>
      </c>
      <c r="AA57" s="145" t="str">
        <f t="shared" si="16"/>
        <v/>
      </c>
      <c r="AB57" s="75"/>
      <c r="AC57" s="44" t="str">
        <f>IF(УчастЮн!F57="","",УчастЮн!F57)</f>
        <v/>
      </c>
      <c r="AD57" s="13"/>
      <c r="AE57" s="8">
        <f>'1тур'!B58</f>
        <v>0</v>
      </c>
      <c r="AF57" s="8" t="str">
        <f>'1тур'!I58</f>
        <v/>
      </c>
      <c r="AG57" s="8">
        <f>'2тур_Юн'!B58</f>
        <v>0</v>
      </c>
      <c r="AH57" s="27" t="str">
        <f>'2тур_Юн'!F58</f>
        <v/>
      </c>
      <c r="AI57" s="8">
        <f>'4тур_Юн'!B59</f>
        <v>0</v>
      </c>
      <c r="AJ57" s="8" t="str">
        <f>'4тур_Юн'!F59</f>
        <v>х</v>
      </c>
      <c r="AK57" s="17">
        <f>'4тур_Юн'!G59</f>
        <v>0</v>
      </c>
      <c r="AL57" s="17" t="str">
        <f>'4тур_Юн'!L59</f>
        <v>х</v>
      </c>
      <c r="AM57" s="48">
        <f>'4тур_Юн'!M59</f>
        <v>0</v>
      </c>
      <c r="AN57" s="42">
        <f>'3тур_Юн'!C59</f>
        <v>0</v>
      </c>
      <c r="AO57" s="48" t="str">
        <f>'3тур_Юн'!N59</f>
        <v/>
      </c>
    </row>
    <row r="58" spans="1:41" ht="15" customHeight="1">
      <c r="A58" s="7" t="str">
        <f>IF(C58="","",УчастЮн!A58)</f>
        <v/>
      </c>
      <c r="B58" s="35" t="str">
        <f>IF(УчастЮн!B58="","",УчастЮн!B58)</f>
        <v/>
      </c>
      <c r="C58" s="44" t="str">
        <f>IF(УчастЮн!C58="","",УчастЮн!C58)</f>
        <v/>
      </c>
      <c r="D58" s="40" t="str">
        <f>IF(УчастЮн!D58="","",УчастЮн!D58)</f>
        <v/>
      </c>
      <c r="E58" s="41" t="str">
        <f>IF(УчастЮн!E58="","",УчастЮн!E58)</f>
        <v/>
      </c>
      <c r="F58" s="205" t="str">
        <f>IF(УчастЮн!G58="","",УчастЮн!G58)</f>
        <v/>
      </c>
      <c r="G58" s="72" t="str">
        <f t="shared" si="18"/>
        <v/>
      </c>
      <c r="H58" s="146" t="str">
        <f t="shared" si="19"/>
        <v/>
      </c>
      <c r="I58" s="203" t="str">
        <f>IF(УчастЮн!H58="","",УчастЮн!H58)</f>
        <v/>
      </c>
      <c r="J58" s="72" t="str">
        <f t="shared" si="20"/>
        <v/>
      </c>
      <c r="K58" s="146" t="str">
        <f t="shared" si="3"/>
        <v/>
      </c>
      <c r="L58" s="203" t="str">
        <f>IF(УчастЮн!I58="","",УчастЮн!I58)</f>
        <v/>
      </c>
      <c r="M58" s="73" t="str">
        <f t="shared" si="31"/>
        <v/>
      </c>
      <c r="N58" s="146" t="str">
        <f t="shared" si="32"/>
        <v/>
      </c>
      <c r="O58" s="204" t="str">
        <f>IF(УчастЮн!J58="","",УчастЮн!J58)</f>
        <v/>
      </c>
      <c r="P58" s="72" t="str">
        <f t="shared" si="21"/>
        <v/>
      </c>
      <c r="Q58" s="72" t="str">
        <f t="shared" si="22"/>
        <v/>
      </c>
      <c r="R58" s="73" t="str">
        <f t="shared" si="23"/>
        <v/>
      </c>
      <c r="S58" s="72" t="str">
        <f t="shared" si="24"/>
        <v/>
      </c>
      <c r="T58" s="73" t="str">
        <f t="shared" si="25"/>
        <v/>
      </c>
      <c r="U58" s="72" t="str">
        <f t="shared" si="26"/>
        <v/>
      </c>
      <c r="V58" s="72" t="str">
        <f t="shared" si="27"/>
        <v/>
      </c>
      <c r="W58" s="72" t="str">
        <f t="shared" si="28"/>
        <v/>
      </c>
      <c r="X58" s="72" t="str">
        <f t="shared" si="29"/>
        <v/>
      </c>
      <c r="Y58" s="74" t="str">
        <f t="shared" si="30"/>
        <v/>
      </c>
      <c r="Z58" s="144" t="str">
        <f t="shared" si="33"/>
        <v/>
      </c>
      <c r="AA58" s="145" t="str">
        <f t="shared" si="16"/>
        <v/>
      </c>
      <c r="AB58" s="75"/>
      <c r="AC58" s="44" t="str">
        <f>IF(УчастЮн!F58="","",УчастЮн!F58)</f>
        <v/>
      </c>
      <c r="AD58" s="13"/>
      <c r="AE58" s="8">
        <f>'1тур'!B59</f>
        <v>0</v>
      </c>
      <c r="AF58" s="8" t="str">
        <f>'1тур'!I59</f>
        <v/>
      </c>
      <c r="AG58" s="8">
        <f>'2тур_Юн'!B59</f>
        <v>0</v>
      </c>
      <c r="AH58" s="27" t="str">
        <f>'2тур_Юн'!F59</f>
        <v/>
      </c>
      <c r="AI58" s="8">
        <f>'4тур_Юн'!B60</f>
        <v>0</v>
      </c>
      <c r="AJ58" s="8" t="str">
        <f>'4тур_Юн'!F60</f>
        <v>х</v>
      </c>
      <c r="AK58" s="17">
        <f>'4тур_Юн'!G60</f>
        <v>0</v>
      </c>
      <c r="AL58" s="17" t="str">
        <f>'4тур_Юн'!L60</f>
        <v>х</v>
      </c>
      <c r="AM58" s="48">
        <f>'4тур_Юн'!M60</f>
        <v>0</v>
      </c>
      <c r="AN58" s="42">
        <f>'3тур_Юн'!C60</f>
        <v>0</v>
      </c>
      <c r="AO58" s="48" t="str">
        <f>'3тур_Юн'!N60</f>
        <v/>
      </c>
    </row>
    <row r="59" spans="1:41" ht="15" customHeight="1">
      <c r="A59" s="7" t="str">
        <f>IF(C59="","",УчастЮн!A59)</f>
        <v/>
      </c>
      <c r="B59" s="35" t="str">
        <f>IF(УчастЮн!B59="","",УчастЮн!B59)</f>
        <v/>
      </c>
      <c r="C59" s="44" t="str">
        <f>IF(УчастЮн!C59="","",УчастЮн!C59)</f>
        <v/>
      </c>
      <c r="D59" s="40" t="str">
        <f>IF(УчастЮн!D59="","",УчастЮн!D59)</f>
        <v/>
      </c>
      <c r="E59" s="41" t="str">
        <f>IF(УчастЮн!E59="","",УчастЮн!E59)</f>
        <v/>
      </c>
      <c r="F59" s="205" t="str">
        <f>IF(УчастЮн!G59="","",УчастЮн!G59)</f>
        <v/>
      </c>
      <c r="G59" s="72" t="str">
        <f t="shared" si="18"/>
        <v/>
      </c>
      <c r="H59" s="146" t="str">
        <f t="shared" si="19"/>
        <v/>
      </c>
      <c r="I59" s="203" t="str">
        <f>IF(УчастЮн!H59="","",УчастЮн!H59)</f>
        <v/>
      </c>
      <c r="J59" s="72" t="str">
        <f t="shared" si="20"/>
        <v/>
      </c>
      <c r="K59" s="146" t="str">
        <f t="shared" si="3"/>
        <v/>
      </c>
      <c r="L59" s="203" t="str">
        <f>IF(УчастЮн!I59="","",УчастЮн!I59)</f>
        <v/>
      </c>
      <c r="M59" s="73" t="str">
        <f t="shared" si="31"/>
        <v/>
      </c>
      <c r="N59" s="146" t="str">
        <f t="shared" si="32"/>
        <v/>
      </c>
      <c r="O59" s="204" t="str">
        <f>IF(УчастЮн!J59="","",УчастЮн!J59)</f>
        <v/>
      </c>
      <c r="P59" s="72" t="str">
        <f t="shared" si="21"/>
        <v/>
      </c>
      <c r="Q59" s="72" t="str">
        <f t="shared" si="22"/>
        <v/>
      </c>
      <c r="R59" s="73" t="str">
        <f t="shared" si="23"/>
        <v/>
      </c>
      <c r="S59" s="72" t="str">
        <f t="shared" si="24"/>
        <v/>
      </c>
      <c r="T59" s="73" t="str">
        <f t="shared" si="25"/>
        <v/>
      </c>
      <c r="U59" s="72" t="str">
        <f t="shared" si="26"/>
        <v/>
      </c>
      <c r="V59" s="72" t="str">
        <f t="shared" si="27"/>
        <v/>
      </c>
      <c r="W59" s="72" t="str">
        <f t="shared" si="28"/>
        <v/>
      </c>
      <c r="X59" s="72" t="str">
        <f t="shared" si="29"/>
        <v/>
      </c>
      <c r="Y59" s="74" t="str">
        <f t="shared" si="30"/>
        <v/>
      </c>
      <c r="Z59" s="144" t="str">
        <f t="shared" si="33"/>
        <v/>
      </c>
      <c r="AA59" s="145" t="str">
        <f t="shared" si="16"/>
        <v/>
      </c>
      <c r="AB59" s="75"/>
      <c r="AC59" s="44" t="str">
        <f>IF(УчастЮн!F59="","",УчастЮн!F59)</f>
        <v/>
      </c>
      <c r="AD59" s="13"/>
      <c r="AE59" s="8">
        <f>'1тур'!B60</f>
        <v>0</v>
      </c>
      <c r="AF59" s="8" t="str">
        <f>'1тур'!I60</f>
        <v/>
      </c>
      <c r="AG59" s="8">
        <f>'2тур_Юн'!B60</f>
        <v>0</v>
      </c>
      <c r="AH59" s="27" t="str">
        <f>'2тур_Юн'!F60</f>
        <v/>
      </c>
      <c r="AI59" s="8">
        <f>'4тур_Юн'!B61</f>
        <v>0</v>
      </c>
      <c r="AJ59" s="8" t="str">
        <f>'4тур_Юн'!F61</f>
        <v>х</v>
      </c>
      <c r="AK59" s="17">
        <f>'4тур_Юн'!G61</f>
        <v>0</v>
      </c>
      <c r="AL59" s="17" t="str">
        <f>'4тур_Юн'!L61</f>
        <v>х</v>
      </c>
      <c r="AM59" s="48">
        <f>'4тур_Юн'!M61</f>
        <v>0</v>
      </c>
      <c r="AN59" s="42">
        <f>'3тур_Юн'!C61</f>
        <v>0</v>
      </c>
      <c r="AO59" s="48" t="str">
        <f>'3тур_Юн'!N61</f>
        <v/>
      </c>
    </row>
    <row r="60" spans="1:41" ht="15" customHeight="1">
      <c r="A60" s="7"/>
      <c r="B60" s="35"/>
      <c r="C60" s="44"/>
      <c r="D60" s="40"/>
      <c r="E60" s="41"/>
      <c r="F60" s="205" t="str">
        <f>IF(УчастЮн!G60="","",УчастЮн!G60)</f>
        <v/>
      </c>
      <c r="G60" s="72"/>
      <c r="H60" s="146"/>
      <c r="I60" s="203" t="str">
        <f>IF(УчастЮн!H60="","",УчастЮн!H60)</f>
        <v/>
      </c>
      <c r="J60" s="72"/>
      <c r="K60" s="146" t="str">
        <f t="shared" si="3"/>
        <v/>
      </c>
      <c r="L60" s="203" t="str">
        <f>IF(УчастЮн!I60="","",УчастЮн!I60)</f>
        <v/>
      </c>
      <c r="M60" s="73" t="str">
        <f t="shared" si="31"/>
        <v/>
      </c>
      <c r="N60" s="146" t="str">
        <f t="shared" si="32"/>
        <v/>
      </c>
      <c r="O60" s="204" t="str">
        <f>IF(УчастЮн!J60="","",УчастЮн!J60)</f>
        <v/>
      </c>
      <c r="P60" s="72"/>
      <c r="Q60" s="72"/>
      <c r="R60" s="73"/>
      <c r="S60" s="72"/>
      <c r="T60" s="73"/>
      <c r="U60" s="72"/>
      <c r="V60" s="72"/>
      <c r="W60" s="72"/>
      <c r="X60" s="72"/>
      <c r="Y60" s="74"/>
      <c r="Z60" s="144" t="str">
        <f t="shared" si="33"/>
        <v/>
      </c>
      <c r="AA60" s="145" t="str">
        <f t="shared" si="16"/>
        <v/>
      </c>
      <c r="AB60" s="75"/>
      <c r="AC60" s="44" t="str">
        <f>IF(УчастЮн!F60="","",УчастЮн!F60)</f>
        <v/>
      </c>
      <c r="AD60" s="13"/>
      <c r="AE60" s="8">
        <f>'1тур'!B61</f>
        <v>0</v>
      </c>
      <c r="AF60" s="8" t="str">
        <f>'1тур'!I61</f>
        <v/>
      </c>
      <c r="AG60" s="8"/>
      <c r="AH60" s="27"/>
      <c r="AI60" s="8"/>
      <c r="AJ60" s="8"/>
      <c r="AK60" s="17"/>
      <c r="AL60" s="17"/>
      <c r="AN60" s="42"/>
    </row>
    <row r="61" spans="1:41" ht="24.75" customHeight="1">
      <c r="C61" s="39" t="s">
        <v>54</v>
      </c>
      <c r="O61" s="185" t="str">
        <f>IF(Жюри!$J$9="","",Жюри!$J$9)</f>
        <v>Мышленик В.В.</v>
      </c>
      <c r="AE61" s="8">
        <f>'1тур'!B62</f>
        <v>0</v>
      </c>
      <c r="AF61" s="8" t="str">
        <f>'1тур'!I62</f>
        <v/>
      </c>
    </row>
    <row r="62" spans="1:41" ht="15.75">
      <c r="C62" s="39" t="s">
        <v>52</v>
      </c>
      <c r="O62" s="5" t="str">
        <f>IF(Жюри!$M$10="","",Жюри!$M10)</f>
        <v>Лыщик Д.А.</v>
      </c>
      <c r="AE62" s="8">
        <f>'1тур'!B63</f>
        <v>0</v>
      </c>
      <c r="AF62" s="8" t="str">
        <f>'1тур'!I63</f>
        <v/>
      </c>
    </row>
    <row r="63" spans="1:41">
      <c r="O63" s="5" t="str">
        <f>IF(Жюри!$M$10="","",Жюри!$M11)</f>
        <v>Драченко А.М.</v>
      </c>
      <c r="AE63" s="8">
        <f>'1тур'!B64</f>
        <v>0</v>
      </c>
      <c r="AF63" s="8" t="str">
        <f>'1тур'!I64</f>
        <v/>
      </c>
    </row>
    <row r="64" spans="1:41">
      <c r="O64" s="5">
        <f>IF(Жюри!$M$10="","",Жюри!$M12)</f>
        <v>0</v>
      </c>
      <c r="AE64" s="8">
        <f>'1тур'!B65</f>
        <v>0</v>
      </c>
      <c r="AF64" s="8" t="str">
        <f>'1тур'!I65</f>
        <v/>
      </c>
    </row>
    <row r="65" spans="15:32">
      <c r="O65" s="5">
        <f>IF(Жюри!$M$10="","",Жюри!$M13)</f>
        <v>0</v>
      </c>
      <c r="AE65" s="8">
        <f>'1тур'!B66</f>
        <v>0</v>
      </c>
      <c r="AF65" s="8" t="str">
        <f>'1тур'!I66</f>
        <v/>
      </c>
    </row>
    <row r="66" spans="15:32">
      <c r="O66" s="5">
        <f>IF(Жюри!$M$10="","",Жюри!$M14)</f>
        <v>0</v>
      </c>
      <c r="AE66" s="8">
        <f>'1тур'!B67</f>
        <v>0</v>
      </c>
      <c r="AF66" s="8" t="str">
        <f>'1тур'!I67</f>
        <v/>
      </c>
    </row>
    <row r="67" spans="15:32">
      <c r="O67" s="5">
        <f>IF(Жюри!$M$10="","",Жюри!$M15)</f>
        <v>0</v>
      </c>
      <c r="AE67" s="8">
        <f>'1тур'!B68</f>
        <v>0</v>
      </c>
      <c r="AF67" s="8" t="str">
        <f>'1тур'!I68</f>
        <v/>
      </c>
    </row>
    <row r="68" spans="15:32">
      <c r="O68" s="5">
        <f>IF(Жюри!$M$10="","",Жюри!$M16)</f>
        <v>0</v>
      </c>
      <c r="AE68" s="8">
        <f>'1тур'!B69</f>
        <v>0</v>
      </c>
      <c r="AF68" s="8" t="str">
        <f>'1тур'!I69</f>
        <v/>
      </c>
    </row>
    <row r="69" spans="15:32">
      <c r="O69" s="5">
        <f>IF(Жюри!$M$10="","",Жюри!$M17)</f>
        <v>0</v>
      </c>
      <c r="AE69" s="8">
        <f>'1тур'!B70</f>
        <v>0</v>
      </c>
      <c r="AF69" s="8" t="str">
        <f>'1тур'!I70</f>
        <v/>
      </c>
    </row>
    <row r="70" spans="15:32">
      <c r="O70" s="5">
        <f>IF(Жюри!$M$10="","",Жюри!$M18)</f>
        <v>0</v>
      </c>
      <c r="AE70" s="8">
        <f>'1тур'!B71</f>
        <v>0</v>
      </c>
      <c r="AF70" s="8" t="str">
        <f>'1тур'!I71</f>
        <v/>
      </c>
    </row>
    <row r="71" spans="15:32">
      <c r="O71" s="5">
        <f>IF(Жюри!$M$10="","",Жюри!$M19)</f>
        <v>0</v>
      </c>
      <c r="AE71" s="8">
        <f>'1тур'!B72</f>
        <v>0</v>
      </c>
      <c r="AF71" s="8" t="str">
        <f>'1тур'!I72</f>
        <v/>
      </c>
    </row>
    <row r="72" spans="15:32">
      <c r="O72" s="5">
        <f>IF(Жюри!$M$10="","",Жюри!$M20)</f>
        <v>0</v>
      </c>
      <c r="AE72" s="8">
        <f>'1тур'!B73</f>
        <v>0</v>
      </c>
      <c r="AF72" s="8" t="str">
        <f>'1тур'!I73</f>
        <v/>
      </c>
    </row>
    <row r="73" spans="15:32">
      <c r="O73" s="5">
        <f>IF(Жюри!$M$10="","",Жюри!$M21)</f>
        <v>0</v>
      </c>
      <c r="AE73" s="8">
        <f>'1тур'!B74</f>
        <v>0</v>
      </c>
      <c r="AF73" s="8" t="str">
        <f>'1тур'!I74</f>
        <v/>
      </c>
    </row>
    <row r="74" spans="15:32">
      <c r="O74" s="5">
        <f>IF(Жюри!$M$10="","",Жюри!$M22)</f>
        <v>0</v>
      </c>
      <c r="AE74" s="8">
        <f>'1тур'!B75</f>
        <v>0</v>
      </c>
      <c r="AF74" s="8" t="str">
        <f>'1тур'!I75</f>
        <v/>
      </c>
    </row>
    <row r="75" spans="15:32">
      <c r="O75" s="5">
        <f>IF(Жюри!$M$10="","",Жюри!$M23)</f>
        <v>0</v>
      </c>
      <c r="AE75" s="8">
        <f>'1тур'!B76</f>
        <v>0</v>
      </c>
      <c r="AF75" s="8" t="str">
        <f>'1тур'!I76</f>
        <v/>
      </c>
    </row>
    <row r="76" spans="15:32">
      <c r="O76" s="5">
        <f>IF(Жюри!$M$10="","",Жюри!$M24)</f>
        <v>0</v>
      </c>
      <c r="AE76" s="8">
        <f>'1тур'!B77</f>
        <v>0</v>
      </c>
      <c r="AF76" s="8" t="str">
        <f>'1тур'!I77</f>
        <v/>
      </c>
    </row>
    <row r="77" spans="15:32">
      <c r="AE77" s="8">
        <f>'1тур'!B78</f>
        <v>0</v>
      </c>
      <c r="AF77" s="8" t="str">
        <f>'1тур'!I78</f>
        <v/>
      </c>
    </row>
    <row r="78" spans="15:32">
      <c r="AE78" s="8">
        <f>'1тур'!B79</f>
        <v>0</v>
      </c>
      <c r="AF78" s="8" t="str">
        <f>'1тур'!I79</f>
        <v/>
      </c>
    </row>
    <row r="79" spans="15:32">
      <c r="AE79" s="8">
        <f>'1тур'!B80</f>
        <v>0</v>
      </c>
      <c r="AF79" s="8" t="str">
        <f>'1тур'!I80</f>
        <v/>
      </c>
    </row>
    <row r="80" spans="15:32">
      <c r="AE80" s="8">
        <f>'1тур'!B81</f>
        <v>0</v>
      </c>
      <c r="AF80" s="8" t="str">
        <f>'1тур'!I81</f>
        <v/>
      </c>
    </row>
    <row r="81" spans="31:32">
      <c r="AE81" s="8">
        <f>'1тур'!B82</f>
        <v>0</v>
      </c>
      <c r="AF81" s="8" t="str">
        <f>'1тур'!I82</f>
        <v/>
      </c>
    </row>
    <row r="82" spans="31:32">
      <c r="AE82" s="8">
        <f>'1тур'!B83</f>
        <v>0</v>
      </c>
      <c r="AF82" s="8" t="str">
        <f>'1тур'!I83</f>
        <v/>
      </c>
    </row>
    <row r="83" spans="31:32">
      <c r="AE83" s="8">
        <f>'1тур'!B84</f>
        <v>0</v>
      </c>
      <c r="AF83" s="8" t="str">
        <f>'1тур'!I84</f>
        <v/>
      </c>
    </row>
    <row r="84" spans="31:32">
      <c r="AE84" s="8">
        <f>'1тур'!B85</f>
        <v>0</v>
      </c>
      <c r="AF84" s="8" t="str">
        <f>'1тур'!I85</f>
        <v/>
      </c>
    </row>
    <row r="85" spans="31:32">
      <c r="AE85" s="8">
        <f>'1тур'!B86</f>
        <v>0</v>
      </c>
      <c r="AF85" s="8" t="str">
        <f>'1тур'!I86</f>
        <v/>
      </c>
    </row>
    <row r="86" spans="31:32">
      <c r="AE86" s="8">
        <f>'1тур'!B87</f>
        <v>0</v>
      </c>
      <c r="AF86" s="8" t="str">
        <f>'1тур'!I87</f>
        <v/>
      </c>
    </row>
    <row r="87" spans="31:32">
      <c r="AE87" s="8">
        <f>'1тур'!B88</f>
        <v>0</v>
      </c>
      <c r="AF87" s="8" t="str">
        <f>'1тур'!I88</f>
        <v/>
      </c>
    </row>
    <row r="88" spans="31:32">
      <c r="AE88" s="8">
        <f>'1тур'!B89</f>
        <v>0</v>
      </c>
      <c r="AF88" s="8" t="str">
        <f>'1тур'!I89</f>
        <v/>
      </c>
    </row>
    <row r="89" spans="31:32">
      <c r="AE89" s="8">
        <f>'1тур'!B90</f>
        <v>0</v>
      </c>
      <c r="AF89" s="8" t="str">
        <f>'1тур'!I90</f>
        <v/>
      </c>
    </row>
    <row r="90" spans="31:32">
      <c r="AE90" s="8">
        <f>'1тур'!B91</f>
        <v>0</v>
      </c>
      <c r="AF90" s="8" t="str">
        <f>'1тур'!I91</f>
        <v/>
      </c>
    </row>
    <row r="91" spans="31:32">
      <c r="AE91" s="8">
        <f>'1тур'!B92</f>
        <v>0</v>
      </c>
      <c r="AF91" s="8" t="str">
        <f>'1тур'!I92</f>
        <v/>
      </c>
    </row>
    <row r="92" spans="31:32">
      <c r="AE92" s="8">
        <f>'1тур'!B93</f>
        <v>0</v>
      </c>
      <c r="AF92" s="8" t="str">
        <f>'1тур'!I93</f>
        <v/>
      </c>
    </row>
    <row r="93" spans="31:32">
      <c r="AE93" s="8">
        <f>'1тур'!B94</f>
        <v>0</v>
      </c>
      <c r="AF93" s="8" t="str">
        <f>'1тур'!I94</f>
        <v/>
      </c>
    </row>
    <row r="94" spans="31:32">
      <c r="AE94" s="8">
        <f>'1тур'!B95</f>
        <v>0</v>
      </c>
      <c r="AF94" s="8" t="str">
        <f>'1тур'!I95</f>
        <v/>
      </c>
    </row>
    <row r="95" spans="31:32">
      <c r="AE95" s="8">
        <f>'1тур'!B96</f>
        <v>0</v>
      </c>
      <c r="AF95" s="8" t="str">
        <f>'1тур'!I96</f>
        <v/>
      </c>
    </row>
    <row r="96" spans="31:32">
      <c r="AE96" s="8">
        <f>'1тур'!B97</f>
        <v>0</v>
      </c>
      <c r="AF96" s="8" t="str">
        <f>'1тур'!I97</f>
        <v/>
      </c>
    </row>
    <row r="97" spans="31:32">
      <c r="AE97" s="8">
        <f>'1тур'!B98</f>
        <v>0</v>
      </c>
      <c r="AF97" s="8" t="str">
        <f>'1тур'!I98</f>
        <v/>
      </c>
    </row>
    <row r="98" spans="31:32">
      <c r="AE98" s="8">
        <f>'1тур'!B99</f>
        <v>0</v>
      </c>
      <c r="AF98" s="8" t="str">
        <f>'1тур'!I99</f>
        <v/>
      </c>
    </row>
    <row r="99" spans="31:32">
      <c r="AE99" s="8">
        <f>'1тур'!B100</f>
        <v>0</v>
      </c>
      <c r="AF99" s="8" t="str">
        <f>'1тур'!I100</f>
        <v/>
      </c>
    </row>
    <row r="100" spans="31:32">
      <c r="AE100" s="8">
        <f>'1тур'!B101</f>
        <v>0</v>
      </c>
      <c r="AF100" s="8" t="str">
        <f>'1тур'!I101</f>
        <v/>
      </c>
    </row>
    <row r="101" spans="31:32">
      <c r="AE101" s="8">
        <f>'1тур'!B102</f>
        <v>0</v>
      </c>
      <c r="AF101" s="8" t="str">
        <f>'1тур'!I102</f>
        <v/>
      </c>
    </row>
    <row r="102" spans="31:32">
      <c r="AE102" s="8">
        <f>'1тур'!B103</f>
        <v>0</v>
      </c>
      <c r="AF102" s="8" t="str">
        <f>'1тур'!I103</f>
        <v/>
      </c>
    </row>
    <row r="103" spans="31:32">
      <c r="AE103" s="8">
        <f>'1тур'!B104</f>
        <v>0</v>
      </c>
      <c r="AF103" s="8" t="str">
        <f>'1тур'!I104</f>
        <v/>
      </c>
    </row>
    <row r="104" spans="31:32">
      <c r="AE104" s="8">
        <f>'1тур'!B105</f>
        <v>0</v>
      </c>
      <c r="AF104" s="8" t="str">
        <f>'1тур'!I105</f>
        <v/>
      </c>
    </row>
    <row r="105" spans="31:32">
      <c r="AE105" s="8">
        <f>'1тур'!B106</f>
        <v>0</v>
      </c>
      <c r="AF105" s="8" t="str">
        <f>'1тур'!I106</f>
        <v/>
      </c>
    </row>
    <row r="106" spans="31:32">
      <c r="AE106" s="8">
        <f>'1тур'!B107</f>
        <v>0</v>
      </c>
      <c r="AF106" s="8" t="str">
        <f>'1тур'!I107</f>
        <v/>
      </c>
    </row>
    <row r="107" spans="31:32">
      <c r="AE107" s="8">
        <f>'1тур'!B108</f>
        <v>0</v>
      </c>
      <c r="AF107" s="8" t="str">
        <f>'1тур'!I108</f>
        <v/>
      </c>
    </row>
    <row r="108" spans="31:32">
      <c r="AE108" s="8">
        <f>'1тур'!B109</f>
        <v>0</v>
      </c>
      <c r="AF108" s="8" t="str">
        <f>'1тур'!I109</f>
        <v/>
      </c>
    </row>
    <row r="109" spans="31:32">
      <c r="AE109" s="8">
        <f>'1тур'!B110</f>
        <v>0</v>
      </c>
      <c r="AF109" s="8" t="str">
        <f>'1тур'!I110</f>
        <v/>
      </c>
    </row>
    <row r="110" spans="31:32">
      <c r="AE110" s="8"/>
      <c r="AF110" s="8" t="str">
        <f>'1тур'!I111</f>
        <v/>
      </c>
    </row>
  </sheetData>
  <sheetProtection formatCells="0" formatColumns="0" formatRows="0"/>
  <protectedRanges>
    <protectedRange sqref="L1:L2 F1:F1048576 I1:I1048576 L4:L1048576 O1:O1048576" name="Диапазон1"/>
  </protectedRanges>
  <mergeCells count="31">
    <mergeCell ref="A5:A8"/>
    <mergeCell ref="B5:B8"/>
    <mergeCell ref="C5:C8"/>
    <mergeCell ref="D5:D8"/>
    <mergeCell ref="AC5:AC8"/>
    <mergeCell ref="Z5:Z8"/>
    <mergeCell ref="AA5:AA8"/>
    <mergeCell ref="AB5:AB8"/>
    <mergeCell ref="J7:J8"/>
    <mergeCell ref="K7:K8"/>
    <mergeCell ref="E5:E8"/>
    <mergeCell ref="F5:H6"/>
    <mergeCell ref="F7:F8"/>
    <mergeCell ref="I5:K6"/>
    <mergeCell ref="O5:Y6"/>
    <mergeCell ref="L5:N6"/>
    <mergeCell ref="C1:AA1"/>
    <mergeCell ref="C2:AA2"/>
    <mergeCell ref="N7:N8"/>
    <mergeCell ref="X7:X8"/>
    <mergeCell ref="L7:L8"/>
    <mergeCell ref="R7:S7"/>
    <mergeCell ref="V7:W7"/>
    <mergeCell ref="T7:U7"/>
    <mergeCell ref="Y7:Y8"/>
    <mergeCell ref="M7:M8"/>
    <mergeCell ref="I7:I8"/>
    <mergeCell ref="O7:O8"/>
    <mergeCell ref="G7:G8"/>
    <mergeCell ref="H7:H8"/>
    <mergeCell ref="P7:Q7"/>
  </mergeCells>
  <printOptions horizontalCentered="1"/>
  <pageMargins left="0.23622047244094491" right="0.23622047244094491" top="0.35433070866141736" bottom="0.35433070866141736" header="0.11811023622047245" footer="0.11811023622047245"/>
  <pageSetup paperSize="9" scale="61" fitToHeight="2" orientation="landscape" blackAndWhite="1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>
    <tabColor theme="5" tint="0.59999389629810485"/>
    <pageSetUpPr fitToPage="1"/>
  </sheetPr>
  <dimension ref="A1:AO111"/>
  <sheetViews>
    <sheetView tabSelected="1" zoomScale="90" zoomScaleNormal="90" workbookViewId="0">
      <selection activeCell="S28" sqref="S28"/>
    </sheetView>
  </sheetViews>
  <sheetFormatPr defaultColWidth="9.140625" defaultRowHeight="15"/>
  <cols>
    <col min="1" max="1" width="4.7109375" style="5" customWidth="1"/>
    <col min="2" max="2" width="13.5703125" style="5" customWidth="1"/>
    <col min="3" max="3" width="19.140625" style="51" customWidth="1"/>
    <col min="4" max="4" width="6.5703125" style="5" customWidth="1"/>
    <col min="5" max="5" width="18.28515625" style="5" customWidth="1"/>
    <col min="6" max="6" width="8.28515625" style="5" customWidth="1"/>
    <col min="7" max="7" width="6.7109375" style="45" customWidth="1"/>
    <col min="8" max="8" width="4.7109375" style="5" customWidth="1"/>
    <col min="9" max="9" width="8.28515625" style="5" customWidth="1"/>
    <col min="10" max="10" width="5.5703125" style="5" customWidth="1"/>
    <col min="11" max="11" width="4.7109375" style="5" customWidth="1"/>
    <col min="12" max="12" width="8.28515625" style="5" customWidth="1"/>
    <col min="13" max="13" width="5.7109375" style="5" customWidth="1"/>
    <col min="14" max="14" width="5.85546875" style="5" customWidth="1"/>
    <col min="15" max="15" width="8.28515625" style="5" customWidth="1"/>
    <col min="16" max="16" width="4.7109375" style="5" customWidth="1"/>
    <col min="17" max="17" width="4.5703125" style="5" customWidth="1"/>
    <col min="18" max="18" width="4.7109375" style="5" customWidth="1"/>
    <col min="19" max="19" width="5.28515625" style="5" bestFit="1" customWidth="1"/>
    <col min="20" max="25" width="4.7109375" style="5" customWidth="1"/>
    <col min="26" max="26" width="8" style="5" customWidth="1"/>
    <col min="27" max="27" width="6.28515625" style="46" customWidth="1"/>
    <col min="28" max="28" width="5.28515625" style="47" customWidth="1"/>
    <col min="29" max="29" width="30.28515625" style="5" customWidth="1"/>
    <col min="30" max="34" width="6.28515625" style="5" customWidth="1"/>
    <col min="35" max="35" width="7.28515625" style="5" customWidth="1"/>
    <col min="36" max="36" width="6.28515625" style="5" customWidth="1"/>
    <col min="37" max="38" width="6.28515625" style="46" customWidth="1"/>
    <col min="39" max="39" width="6.28515625" style="48" customWidth="1"/>
    <col min="40" max="40" width="6.28515625" style="47" customWidth="1"/>
    <col min="41" max="41" width="9.7109375" style="48" customWidth="1"/>
    <col min="42" max="42" width="6.28515625" style="47" customWidth="1"/>
    <col min="43" max="53" width="9.140625" style="47" customWidth="1"/>
    <col min="54" max="16384" width="9.140625" style="47"/>
  </cols>
  <sheetData>
    <row r="1" spans="1:41" ht="22.5">
      <c r="B1" s="306" t="s">
        <v>51</v>
      </c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6"/>
      <c r="AA1" s="306"/>
    </row>
    <row r="2" spans="1:41" ht="23.25">
      <c r="B2" s="307" t="str">
        <f>ИтогЮн!C2</f>
        <v>результатов третьего этапа республиканской олимпиады по предмету: "Физическая культура и здоровье"</v>
      </c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W2" s="307"/>
      <c r="X2" s="307"/>
      <c r="Y2" s="307"/>
      <c r="Z2" s="307"/>
      <c r="AA2" s="307"/>
    </row>
    <row r="3" spans="1:41" ht="23.25">
      <c r="C3" s="23"/>
      <c r="D3" s="184" t="str">
        <f>Жюри!G8</f>
        <v>2023/2024уч.год</v>
      </c>
      <c r="E3" s="21"/>
      <c r="F3" s="21"/>
      <c r="G3" s="22"/>
      <c r="H3" s="21"/>
      <c r="I3" s="21"/>
      <c r="J3" s="21"/>
      <c r="K3" s="21"/>
      <c r="O3" s="21"/>
      <c r="P3" s="21"/>
      <c r="Q3" s="21"/>
      <c r="R3" s="21"/>
      <c r="S3" s="21"/>
      <c r="T3" s="21"/>
      <c r="U3" s="21"/>
      <c r="V3" s="184" t="s">
        <v>20</v>
      </c>
      <c r="W3" s="21"/>
      <c r="X3" s="21"/>
      <c r="Y3" s="21"/>
    </row>
    <row r="4" spans="1:41" ht="3.75" customHeight="1">
      <c r="C4" s="20"/>
      <c r="D4" s="21"/>
      <c r="E4" s="21"/>
      <c r="F4" s="21"/>
      <c r="G4" s="22"/>
      <c r="H4" s="21"/>
      <c r="I4" s="21"/>
      <c r="J4" s="21"/>
      <c r="K4" s="21"/>
      <c r="O4" s="21"/>
      <c r="P4" s="21"/>
      <c r="Q4" s="21"/>
    </row>
    <row r="5" spans="1:41" ht="15" customHeight="1">
      <c r="A5" s="347" t="s">
        <v>0</v>
      </c>
      <c r="B5" s="347" t="s">
        <v>1</v>
      </c>
      <c r="C5" s="347" t="str">
        <f>ИтогЮн!C5</f>
        <v>ФИО участника</v>
      </c>
      <c r="D5" s="356" t="s">
        <v>4</v>
      </c>
      <c r="E5" s="347" t="s">
        <v>5</v>
      </c>
      <c r="F5" s="338" t="s">
        <v>69</v>
      </c>
      <c r="G5" s="339"/>
      <c r="H5" s="340"/>
      <c r="I5" s="338" t="s">
        <v>72</v>
      </c>
      <c r="J5" s="339"/>
      <c r="K5" s="340"/>
      <c r="L5" s="338" t="s">
        <v>146</v>
      </c>
      <c r="M5" s="339"/>
      <c r="N5" s="340"/>
      <c r="O5" s="338" t="s">
        <v>145</v>
      </c>
      <c r="P5" s="339"/>
      <c r="Q5" s="339"/>
      <c r="R5" s="339"/>
      <c r="S5" s="339"/>
      <c r="T5" s="339"/>
      <c r="U5" s="339"/>
      <c r="V5" s="339"/>
      <c r="W5" s="339"/>
      <c r="X5" s="339"/>
      <c r="Y5" s="340"/>
      <c r="Z5" s="350" t="s">
        <v>76</v>
      </c>
      <c r="AA5" s="353" t="s">
        <v>97</v>
      </c>
      <c r="AB5" s="350" t="s">
        <v>57</v>
      </c>
      <c r="AC5" s="348" t="str">
        <f>ИтогЮн!AC5</f>
        <v>ФИО Учителя</v>
      </c>
      <c r="AD5" s="14"/>
      <c r="AE5" s="14"/>
      <c r="AF5" s="14"/>
      <c r="AG5" s="14"/>
      <c r="AH5" s="14"/>
      <c r="AI5" s="14"/>
      <c r="AJ5" s="14"/>
      <c r="AK5" s="16"/>
      <c r="AL5" s="16"/>
    </row>
    <row r="6" spans="1:41" ht="15" customHeight="1">
      <c r="A6" s="347"/>
      <c r="B6" s="347"/>
      <c r="C6" s="347"/>
      <c r="D6" s="356"/>
      <c r="E6" s="347"/>
      <c r="F6" s="341"/>
      <c r="G6" s="342"/>
      <c r="H6" s="343"/>
      <c r="I6" s="341"/>
      <c r="J6" s="342"/>
      <c r="K6" s="343"/>
      <c r="L6" s="341"/>
      <c r="M6" s="342"/>
      <c r="N6" s="343"/>
      <c r="O6" s="341"/>
      <c r="P6" s="342"/>
      <c r="Q6" s="342"/>
      <c r="R6" s="342"/>
      <c r="S6" s="342"/>
      <c r="T6" s="342"/>
      <c r="U6" s="342"/>
      <c r="V6" s="342"/>
      <c r="W6" s="342"/>
      <c r="X6" s="342"/>
      <c r="Y6" s="343"/>
      <c r="Z6" s="351"/>
      <c r="AA6" s="354"/>
      <c r="AB6" s="351"/>
      <c r="AC6" s="348"/>
      <c r="AD6" s="14"/>
      <c r="AE6" s="14"/>
      <c r="AF6" s="14"/>
      <c r="AG6" s="14"/>
      <c r="AH6" s="14"/>
      <c r="AI6" s="14"/>
      <c r="AJ6" s="14"/>
      <c r="AK6" s="16"/>
      <c r="AL6" s="16"/>
    </row>
    <row r="7" spans="1:41" ht="15" customHeight="1">
      <c r="A7" s="347"/>
      <c r="B7" s="347"/>
      <c r="C7" s="347"/>
      <c r="D7" s="356"/>
      <c r="E7" s="347"/>
      <c r="F7" s="344" t="s">
        <v>3</v>
      </c>
      <c r="G7" s="344" t="s">
        <v>7</v>
      </c>
      <c r="H7" s="345" t="s">
        <v>14</v>
      </c>
      <c r="I7" s="344" t="s">
        <v>3</v>
      </c>
      <c r="J7" s="344" t="s">
        <v>46</v>
      </c>
      <c r="K7" s="345" t="s">
        <v>14</v>
      </c>
      <c r="L7" s="344" t="s">
        <v>3</v>
      </c>
      <c r="M7" s="345" t="s">
        <v>96</v>
      </c>
      <c r="N7" s="345" t="s">
        <v>96</v>
      </c>
      <c r="O7" s="344" t="s">
        <v>3</v>
      </c>
      <c r="P7" s="347" t="s">
        <v>9</v>
      </c>
      <c r="Q7" s="348"/>
      <c r="R7" s="347" t="s">
        <v>10</v>
      </c>
      <c r="S7" s="348"/>
      <c r="T7" s="347" t="s">
        <v>12</v>
      </c>
      <c r="U7" s="348"/>
      <c r="V7" s="347" t="s">
        <v>13</v>
      </c>
      <c r="W7" s="348"/>
      <c r="X7" s="345" t="s">
        <v>11</v>
      </c>
      <c r="Y7" s="345" t="s">
        <v>14</v>
      </c>
      <c r="Z7" s="351"/>
      <c r="AA7" s="354"/>
      <c r="AB7" s="351"/>
      <c r="AC7" s="348"/>
      <c r="AD7" s="14"/>
      <c r="AE7" s="14"/>
      <c r="AF7" s="14"/>
      <c r="AG7" s="14"/>
      <c r="AH7" s="14"/>
      <c r="AI7" s="14"/>
      <c r="AJ7" s="14"/>
      <c r="AK7" s="16"/>
      <c r="AL7" s="16"/>
    </row>
    <row r="8" spans="1:41" ht="46.5" customHeight="1">
      <c r="A8" s="347"/>
      <c r="B8" s="347"/>
      <c r="C8" s="347"/>
      <c r="D8" s="356"/>
      <c r="E8" s="347"/>
      <c r="F8" s="344"/>
      <c r="G8" s="344"/>
      <c r="H8" s="346"/>
      <c r="I8" s="344"/>
      <c r="J8" s="344"/>
      <c r="K8" s="346"/>
      <c r="L8" s="344"/>
      <c r="M8" s="346"/>
      <c r="N8" s="346"/>
      <c r="O8" s="344"/>
      <c r="P8" s="186" t="s">
        <v>46</v>
      </c>
      <c r="Q8" s="186" t="s">
        <v>8</v>
      </c>
      <c r="R8" s="186" t="s">
        <v>47</v>
      </c>
      <c r="S8" s="186" t="s">
        <v>8</v>
      </c>
      <c r="T8" s="186" t="s">
        <v>47</v>
      </c>
      <c r="U8" s="186" t="s">
        <v>8</v>
      </c>
      <c r="V8" s="186" t="s">
        <v>48</v>
      </c>
      <c r="W8" s="186" t="s">
        <v>8</v>
      </c>
      <c r="X8" s="346"/>
      <c r="Y8" s="346"/>
      <c r="Z8" s="352"/>
      <c r="AA8" s="355"/>
      <c r="AB8" s="352"/>
      <c r="AC8" s="349"/>
      <c r="AD8" s="14"/>
      <c r="AE8" s="15" t="s">
        <v>30</v>
      </c>
      <c r="AF8" s="14" t="s">
        <v>31</v>
      </c>
      <c r="AG8" s="15" t="s">
        <v>30</v>
      </c>
      <c r="AH8" s="14" t="s">
        <v>32</v>
      </c>
      <c r="AI8" s="15" t="s">
        <v>30</v>
      </c>
      <c r="AJ8" s="47" t="s">
        <v>29</v>
      </c>
      <c r="AK8" s="48" t="s">
        <v>10</v>
      </c>
      <c r="AL8" s="48" t="s">
        <v>12</v>
      </c>
      <c r="AM8" s="48" t="s">
        <v>28</v>
      </c>
      <c r="AN8" s="49" t="s">
        <v>30</v>
      </c>
      <c r="AO8" s="48" t="s">
        <v>27</v>
      </c>
    </row>
    <row r="9" spans="1:41" ht="1.5" customHeight="1">
      <c r="A9" s="1"/>
      <c r="B9" s="1"/>
      <c r="C9" s="1"/>
      <c r="D9" s="3"/>
      <c r="E9" s="1"/>
      <c r="F9" s="108"/>
      <c r="G9" s="50"/>
      <c r="H9" s="6"/>
      <c r="I9" s="107"/>
      <c r="J9" s="6"/>
      <c r="K9" s="6"/>
      <c r="L9" s="142"/>
      <c r="M9" s="6"/>
      <c r="N9" s="6"/>
      <c r="O9" s="107"/>
      <c r="P9" s="6"/>
      <c r="Q9" s="6"/>
      <c r="R9" s="6"/>
      <c r="S9" s="7"/>
      <c r="T9" s="6"/>
      <c r="U9" s="6"/>
      <c r="V9" s="6"/>
      <c r="W9" s="6"/>
      <c r="X9" s="6"/>
      <c r="Y9" s="6"/>
      <c r="Z9" s="2"/>
      <c r="AA9" s="9"/>
      <c r="AB9" s="189"/>
      <c r="AC9" s="4"/>
      <c r="AD9" s="8"/>
      <c r="AE9" s="8"/>
      <c r="AF9" s="8"/>
      <c r="AG9" s="8"/>
      <c r="AH9" s="8"/>
      <c r="AI9" s="8"/>
      <c r="AJ9" s="8"/>
      <c r="AK9" s="17"/>
      <c r="AL9" s="17"/>
    </row>
    <row r="10" spans="1:41" ht="15" customHeight="1">
      <c r="A10" s="7">
        <f>IF(C10="","",COUNTA($C$10:C10))</f>
        <v>1</v>
      </c>
      <c r="B10" s="35" t="str">
        <f>IF(УчастДев!B10="","",УчастДев!B10)</f>
        <v>Каменецкий</v>
      </c>
      <c r="C10" s="44" t="str">
        <f>IF(УчастДев!C10="","",УчастДев!C10)</f>
        <v>Сергеева Ксения Игоревна</v>
      </c>
      <c r="D10" s="40">
        <f>IF(УчастДев!D10="","",УчастДев!D10)</f>
        <v>10</v>
      </c>
      <c r="E10" s="41" t="str">
        <f>IF(УчастДев!E10="","",УчастДев!E10)</f>
        <v>Государственное учреждение образования "Каменюкская средняя школа Каменецкого района"</v>
      </c>
      <c r="F10" s="205" t="str">
        <f>IF(УчастДев!G10="","",УчастДев!G10)</f>
        <v>т02</v>
      </c>
      <c r="G10" s="72">
        <f t="shared" ref="G10:G41" si="0">IF(F10="","",VLOOKUP(F10,$AE$10:$AF$109,2,0))</f>
        <v>23.5</v>
      </c>
      <c r="H10" s="146">
        <f>IF($C10="","",IF(F10="","",RANK(G10,$G$10:$G$60,0)))</f>
        <v>4</v>
      </c>
      <c r="I10" s="204" t="str">
        <f>IF(УчастДев!H10="","",УчастДев!H10)</f>
        <v>пД02</v>
      </c>
      <c r="J10" s="72">
        <f t="shared" ref="J10:J41" si="1">IF(I10="","",VLOOKUP(I10,$AG$10:$AH$66,2,0))</f>
        <v>66.37</v>
      </c>
      <c r="K10" s="146">
        <f t="shared" ref="K10:K32" si="2">IF(J10="","",RANK(J10,$J$10:$J$60,1))</f>
        <v>3</v>
      </c>
      <c r="L10" s="203" t="s">
        <v>224</v>
      </c>
      <c r="M10" s="73">
        <f>IF(L10="","",VLOOKUP(L10,$AN$10:$AO$66,2,0))</f>
        <v>1</v>
      </c>
      <c r="N10" s="146">
        <f t="shared" ref="N10:N41" si="3">IF($L10="","",IF(ISNUMBER(M10),RANK(M10,$M$10:$M$60,1),COUNTA($C$10:$C$60)))</f>
        <v>1</v>
      </c>
      <c r="O10" s="204" t="s">
        <v>212</v>
      </c>
      <c r="P10" s="72">
        <f t="shared" ref="P10:P41" si="4">IF(O10="","",VLOOKUP(O10,$AI$10:$AM$66,2,0))</f>
        <v>9.36</v>
      </c>
      <c r="Q10" s="72">
        <f>IF($O10="","",IF(P10="х",COUNTA(C$10:C$60),RANK(P10,$P$10:$P$60,1)))</f>
        <v>2</v>
      </c>
      <c r="R10" s="73">
        <f t="shared" ref="R10:R32" si="5">IF(O10="","",VLOOKUP(O10,$AI$10:$AM$66,3,0))</f>
        <v>15</v>
      </c>
      <c r="S10" s="72">
        <f>IF($O10="","",IF(R10="Х",COUNTA(C8:C60),RANK(R10,$R$10:$R$60,0)))</f>
        <v>4</v>
      </c>
      <c r="T10" s="73">
        <f t="shared" ref="T10:T41" si="6">IF(O10="","",VLOOKUP(O10,$AI$10:$AM$66,4,0))</f>
        <v>190</v>
      </c>
      <c r="U10" s="72">
        <f>IF($O10="","",IF(T10="х",COUNTA(C$10:C$60),RANK(T10,$T$10:$T$60,0)))</f>
        <v>4</v>
      </c>
      <c r="V10" s="72">
        <f t="shared" ref="V10:V41" si="7">IF(O10="","",VLOOKUP(O10,$AI$10:$AM$66,5,0))</f>
        <v>49</v>
      </c>
      <c r="W10" s="72">
        <f>IF($O10="","",IF(V10="х",COUNTA(C$10:C$60),RANK(V10,$V$10:$V$60,0)))</f>
        <v>2</v>
      </c>
      <c r="X10" s="72">
        <f>IF(C10="","",IF(O10="","",SUM(W10,U10,S10,Q10)))</f>
        <v>12</v>
      </c>
      <c r="Y10" s="146">
        <f>IF($C10="","",IF(O10="","",RANK(X10,$X$10:$X$60,1)))</f>
        <v>2</v>
      </c>
      <c r="Z10" s="144">
        <f t="shared" ref="Z10:Z41" si="8">IF(AND(ISNUMBER(H10),ISNUMBER(K10),ISNUMBER(Y10),ISNUMBER(N10)),SUM(N10,K10,Y10,H10),"")</f>
        <v>10</v>
      </c>
      <c r="AA10" s="145">
        <f t="shared" ref="AA10:AA31" si="9">IF(ISNUMBER(Z10),RANK(Z10,$Z$10:$Z$66,1),"")</f>
        <v>2</v>
      </c>
      <c r="AB10" s="209" t="s">
        <v>291</v>
      </c>
      <c r="AC10" s="44" t="str">
        <f>IF(E10="","",УчастДев!F10)</f>
        <v>Мышленик Виктор Владимирович</v>
      </c>
      <c r="AD10" s="8"/>
      <c r="AE10" s="8" t="str">
        <f>'1тур'!B11</f>
        <v>т01</v>
      </c>
      <c r="AF10" s="8">
        <f>'1тур'!I11</f>
        <v>21</v>
      </c>
      <c r="AG10" s="8" t="str">
        <f>'2тур_Дев'!B11</f>
        <v>пД01</v>
      </c>
      <c r="AH10" s="27">
        <f>'2тур_Дев'!F11</f>
        <v>38.020000000000003</v>
      </c>
      <c r="AI10" s="8" t="str">
        <f>'4тур_Дев'!B12</f>
        <v>уфпД01</v>
      </c>
      <c r="AJ10" s="8">
        <f>'4тур_Дев'!F12</f>
        <v>10.14</v>
      </c>
      <c r="AK10" s="17">
        <f>'4тур_Дев'!G12</f>
        <v>31</v>
      </c>
      <c r="AL10" s="17">
        <f>'4тур_Дев'!L12</f>
        <v>225</v>
      </c>
      <c r="AM10" s="48">
        <f>'4тур_Дев'!M12</f>
        <v>50</v>
      </c>
      <c r="AN10" s="42" t="str">
        <f>'3тур_Дев'!C12</f>
        <v>сиД01</v>
      </c>
      <c r="AO10" s="48">
        <f>'3тур_Дев'!N12</f>
        <v>2</v>
      </c>
    </row>
    <row r="11" spans="1:41" ht="15" customHeight="1">
      <c r="A11" s="7">
        <f>IF(C11="","",COUNTA($C$10:C11))</f>
        <v>2</v>
      </c>
      <c r="B11" s="35" t="str">
        <f>IF(УчастДев!B11="","",УчастДев!B11)</f>
        <v>Каменецкий</v>
      </c>
      <c r="C11" s="44" t="str">
        <f>IF(УчастДев!C11="","",УчастДев!C11)</f>
        <v>Чемерис Ангелина Тарасовна</v>
      </c>
      <c r="D11" s="40">
        <f>IF(УчастДев!D11="","",УчастДев!D11)</f>
        <v>10</v>
      </c>
      <c r="E11" s="41" t="str">
        <f>IF(УчастДев!E11="","",УчастДев!E11)</f>
        <v>Государственное учреждение образования "Ряснянская средняя школа" Каменецкого района</v>
      </c>
      <c r="F11" s="205" t="str">
        <f>IF(УчастДев!G11="","",УчастДев!G11)</f>
        <v>т05</v>
      </c>
      <c r="G11" s="72">
        <f t="shared" si="0"/>
        <v>39</v>
      </c>
      <c r="H11" s="146">
        <f t="shared" ref="H11:H60" si="10">IF($C11="","",IF(F11="","",RANK(G11,$G$10:$G$60,0)))</f>
        <v>1</v>
      </c>
      <c r="I11" s="204" t="str">
        <f>IF(УчастДев!H11="","",УчастДев!H11)</f>
        <v>пД06</v>
      </c>
      <c r="J11" s="72">
        <f t="shared" si="1"/>
        <v>67.63</v>
      </c>
      <c r="K11" s="146">
        <f t="shared" si="2"/>
        <v>4</v>
      </c>
      <c r="L11" s="203" t="s">
        <v>254</v>
      </c>
      <c r="M11" s="73">
        <f t="shared" ref="M11:M41" si="11">IF(L11="","",VLOOKUP(L11,$AN$10:$AO$66,2,0))</f>
        <v>6</v>
      </c>
      <c r="N11" s="146">
        <f t="shared" si="3"/>
        <v>6</v>
      </c>
      <c r="O11" s="204" t="s">
        <v>221</v>
      </c>
      <c r="P11" s="72">
        <f t="shared" si="4"/>
        <v>10.43</v>
      </c>
      <c r="Q11" s="72">
        <f t="shared" ref="Q11:Q60" si="12">IF($O11="","",IF(P11="х",COUNTA(C$10:C$60),RANK(P11,$P$10:$P$60,1)))</f>
        <v>5</v>
      </c>
      <c r="R11" s="73">
        <f t="shared" si="5"/>
        <v>14</v>
      </c>
      <c r="S11" s="72">
        <f t="shared" ref="S11:S60" si="13">IF($O11="","",IF(R11="Х",COUNTA(C9:C61),RANK(R11,$R$10:$R$60,0)))</f>
        <v>5</v>
      </c>
      <c r="T11" s="73">
        <f t="shared" si="6"/>
        <v>193</v>
      </c>
      <c r="U11" s="72">
        <f t="shared" ref="U11:U60" si="14">IF($O11="","",IF(T11="х",COUNTA(C$10:C$60),RANK(T11,$T$10:$T$60,0)))</f>
        <v>3</v>
      </c>
      <c r="V11" s="72">
        <f t="shared" si="7"/>
        <v>39</v>
      </c>
      <c r="W11" s="72">
        <f t="shared" ref="W11:W60" si="15">IF($O11="","",IF(V11="х",COUNTA(C$10:C$60),RANK(V11,$V$10:$V$60,0)))</f>
        <v>5</v>
      </c>
      <c r="X11" s="72">
        <f t="shared" ref="X11:X41" si="16">IF(C11="","",IF(O11="","",SUM(W11,U11,S11,Q11)))</f>
        <v>18</v>
      </c>
      <c r="Y11" s="146">
        <f t="shared" ref="Y11:Y60" si="17">IF($C11="","",IF(O11="","",RANK(X11,$X$10:$X$60,1)))</f>
        <v>5</v>
      </c>
      <c r="Z11" s="144">
        <f t="shared" si="8"/>
        <v>16</v>
      </c>
      <c r="AA11" s="145">
        <f t="shared" si="9"/>
        <v>4</v>
      </c>
      <c r="AB11" s="209"/>
      <c r="AC11" s="44" t="str">
        <f>IF(E11="","",УчастДев!F11)</f>
        <v>Ярошук Андрей Николаевич</v>
      </c>
      <c r="AD11" s="8"/>
      <c r="AE11" s="8" t="str">
        <f>'1тур'!B12</f>
        <v>т02</v>
      </c>
      <c r="AF11" s="8">
        <f>'1тур'!I12</f>
        <v>23.5</v>
      </c>
      <c r="AG11" s="8" t="str">
        <f>'2тур_Дев'!B12</f>
        <v>пД02</v>
      </c>
      <c r="AH11" s="27">
        <f>'2тур_Дев'!F12</f>
        <v>66.37</v>
      </c>
      <c r="AI11" s="8" t="str">
        <f>'4тур_Дев'!B13</f>
        <v>уфпД02</v>
      </c>
      <c r="AJ11" s="8">
        <f>'4тур_Дев'!F13</f>
        <v>8.8699999999999992</v>
      </c>
      <c r="AK11" s="17">
        <f>'4тур_Дев'!G13</f>
        <v>14</v>
      </c>
      <c r="AL11" s="17">
        <f>'4тур_Дев'!L13</f>
        <v>217</v>
      </c>
      <c r="AM11" s="48">
        <f>'4тур_Дев'!M13</f>
        <v>38</v>
      </c>
      <c r="AN11" s="42" t="str">
        <f>'3тур_Дев'!C13</f>
        <v>сиД02</v>
      </c>
      <c r="AO11" s="48">
        <f>'3тур_Дев'!N13</f>
        <v>1</v>
      </c>
    </row>
    <row r="12" spans="1:41" ht="15" customHeight="1">
      <c r="A12" s="7">
        <f>IF(C12="","",COUNTA($C$10:C12))</f>
        <v>3</v>
      </c>
      <c r="B12" s="35" t="str">
        <f>IF(УчастДев!B12="","",УчастДев!B12)</f>
        <v>Каменецкий</v>
      </c>
      <c r="C12" s="44" t="str">
        <f>IF(УчастДев!C12="","",УчастДев!C12)</f>
        <v>Бельская Ольга Андреевна</v>
      </c>
      <c r="D12" s="40">
        <f>IF(УчастДев!D12="","",УчастДев!D12)</f>
        <v>11</v>
      </c>
      <c r="E12" s="41" t="str">
        <f>IF(УчастДев!E12="","",УчастДев!E12)</f>
        <v>Государственное учреждение образования "Каменюкская средняя школа" Каменецкого района</v>
      </c>
      <c r="F12" s="205" t="str">
        <f>IF(УчастДев!G12="","",УчастДев!G12)</f>
        <v>т03</v>
      </c>
      <c r="G12" s="72">
        <f t="shared" si="0"/>
        <v>33</v>
      </c>
      <c r="H12" s="146">
        <f t="shared" si="10"/>
        <v>2</v>
      </c>
      <c r="I12" s="204" t="str">
        <f>IF(УчастДев!H12="","",УчастДев!H12)</f>
        <v>пД04</v>
      </c>
      <c r="J12" s="72">
        <f t="shared" si="1"/>
        <v>85.31</v>
      </c>
      <c r="K12" s="146">
        <f t="shared" si="2"/>
        <v>6</v>
      </c>
      <c r="L12" s="203" t="s">
        <v>220</v>
      </c>
      <c r="M12" s="73">
        <f>IF(L12="","",VLOOKUP(L12,$AN$10:$AO$66,2,0))</f>
        <v>3</v>
      </c>
      <c r="N12" s="146">
        <f t="shared" si="3"/>
        <v>3</v>
      </c>
      <c r="O12" s="204" t="s">
        <v>225</v>
      </c>
      <c r="P12" s="72">
        <f t="shared" si="4"/>
        <v>9.9499999999999993</v>
      </c>
      <c r="Q12" s="72">
        <f t="shared" si="12"/>
        <v>3</v>
      </c>
      <c r="R12" s="73">
        <f t="shared" si="5"/>
        <v>17</v>
      </c>
      <c r="S12" s="72">
        <f t="shared" si="13"/>
        <v>2</v>
      </c>
      <c r="T12" s="73">
        <f t="shared" si="6"/>
        <v>189</v>
      </c>
      <c r="U12" s="72">
        <f t="shared" si="14"/>
        <v>5</v>
      </c>
      <c r="V12" s="72">
        <f t="shared" si="7"/>
        <v>44</v>
      </c>
      <c r="W12" s="72">
        <f t="shared" si="15"/>
        <v>3</v>
      </c>
      <c r="X12" s="72">
        <f t="shared" si="16"/>
        <v>13</v>
      </c>
      <c r="Y12" s="146">
        <f t="shared" si="17"/>
        <v>3</v>
      </c>
      <c r="Z12" s="144">
        <f t="shared" si="8"/>
        <v>14</v>
      </c>
      <c r="AA12" s="145">
        <f t="shared" si="9"/>
        <v>3</v>
      </c>
      <c r="AB12" s="75"/>
      <c r="AC12" s="44" t="str">
        <f>IF(E12="","",УчастДев!F12)</f>
        <v>Мышленик Виктор Владимирович</v>
      </c>
      <c r="AD12" s="8"/>
      <c r="AE12" s="8" t="str">
        <f>'1тур'!B13</f>
        <v>т03</v>
      </c>
      <c r="AF12" s="8">
        <f>'1тур'!I13</f>
        <v>33</v>
      </c>
      <c r="AG12" s="8" t="str">
        <f>'2тур_Дев'!B13</f>
        <v>пД03</v>
      </c>
      <c r="AH12" s="27">
        <f>'2тур_Дев'!F13</f>
        <v>84.09</v>
      </c>
      <c r="AI12" s="8" t="str">
        <f>'4тур_Дев'!B14</f>
        <v>уфпД03</v>
      </c>
      <c r="AJ12" s="8">
        <f>'4тур_Дев'!F14</f>
        <v>10.43</v>
      </c>
      <c r="AK12" s="17">
        <f>'4тур_Дев'!G14</f>
        <v>14</v>
      </c>
      <c r="AL12" s="17">
        <f>'4тур_Дев'!L14</f>
        <v>193</v>
      </c>
      <c r="AM12" s="48">
        <f>'4тур_Дев'!M14</f>
        <v>39</v>
      </c>
      <c r="AN12" s="42" t="str">
        <f>'3тур_Дев'!C14</f>
        <v>сиД03</v>
      </c>
      <c r="AO12" s="48">
        <f>'3тур_Дев'!N14</f>
        <v>3</v>
      </c>
    </row>
    <row r="13" spans="1:41" ht="15" customHeight="1">
      <c r="A13" s="7">
        <f>IF(C13="","",COUNTA($C$10:C13))</f>
        <v>4</v>
      </c>
      <c r="B13" s="35" t="str">
        <f>IF(УчастДев!B13="","",УчастДев!B13)</f>
        <v>Каменецкий</v>
      </c>
      <c r="C13" s="44" t="str">
        <f>IF(УчастДев!C13="","",УчастДев!C13)</f>
        <v>Казакевич Яна Дмитриевна</v>
      </c>
      <c r="D13" s="40">
        <f>IF(УчастДев!D13="","",УчастДев!D13)</f>
        <v>11</v>
      </c>
      <c r="E13" s="41" t="str">
        <f>IF(УчастДев!E13="","",УчастДев!E13)</f>
        <v>Государственное учреждение образования "Высоковская средняя школа" Каменецкого района</v>
      </c>
      <c r="F13" s="205" t="str">
        <f>IF(УчастДев!G13="","",УчастДев!G13)</f>
        <v>т14</v>
      </c>
      <c r="G13" s="72">
        <f t="shared" si="0"/>
        <v>25.5</v>
      </c>
      <c r="H13" s="146">
        <f t="shared" si="10"/>
        <v>3</v>
      </c>
      <c r="I13" s="204" t="str">
        <f>IF(УчастДев!H13="","",УчастДев!H13)</f>
        <v>пД01</v>
      </c>
      <c r="J13" s="72">
        <f t="shared" si="1"/>
        <v>38.020000000000003</v>
      </c>
      <c r="K13" s="146">
        <f t="shared" si="2"/>
        <v>1</v>
      </c>
      <c r="L13" s="203" t="s">
        <v>217</v>
      </c>
      <c r="M13" s="73">
        <f t="shared" si="11"/>
        <v>2</v>
      </c>
      <c r="N13" s="146">
        <f t="shared" si="3"/>
        <v>2</v>
      </c>
      <c r="O13" s="204" t="s">
        <v>245</v>
      </c>
      <c r="P13" s="72">
        <f t="shared" si="4"/>
        <v>10.14</v>
      </c>
      <c r="Q13" s="72">
        <f t="shared" si="12"/>
        <v>4</v>
      </c>
      <c r="R13" s="73">
        <f t="shared" si="5"/>
        <v>31</v>
      </c>
      <c r="S13" s="72">
        <f t="shared" si="13"/>
        <v>1</v>
      </c>
      <c r="T13" s="73">
        <f t="shared" si="6"/>
        <v>225</v>
      </c>
      <c r="U13" s="72">
        <f t="shared" si="14"/>
        <v>1</v>
      </c>
      <c r="V13" s="72">
        <f t="shared" si="7"/>
        <v>50</v>
      </c>
      <c r="W13" s="72">
        <f t="shared" si="15"/>
        <v>1</v>
      </c>
      <c r="X13" s="72">
        <f t="shared" si="16"/>
        <v>7</v>
      </c>
      <c r="Y13" s="146">
        <f t="shared" si="17"/>
        <v>1</v>
      </c>
      <c r="Z13" s="144">
        <f t="shared" si="8"/>
        <v>7</v>
      </c>
      <c r="AA13" s="145">
        <f t="shared" si="9"/>
        <v>1</v>
      </c>
      <c r="AB13" s="209" t="s">
        <v>290</v>
      </c>
      <c r="AC13" s="44" t="str">
        <f>IF(E13="","",УчастДев!F13)</f>
        <v>Балахонова Елена Владимировина</v>
      </c>
      <c r="AD13" s="8"/>
      <c r="AE13" s="8" t="str">
        <f>'1тур'!B14</f>
        <v>т04</v>
      </c>
      <c r="AF13" s="8">
        <f>'1тур'!I14</f>
        <v>22.5</v>
      </c>
      <c r="AG13" s="8" t="str">
        <f>'2тур_Дев'!B14</f>
        <v>пД04</v>
      </c>
      <c r="AH13" s="27">
        <f>'2тур_Дев'!F14</f>
        <v>85.31</v>
      </c>
      <c r="AI13" s="8" t="str">
        <f>'4тур_Дев'!B15</f>
        <v>уфпД04</v>
      </c>
      <c r="AJ13" s="8">
        <f>'4тур_Дев'!F15</f>
        <v>9.9499999999999993</v>
      </c>
      <c r="AK13" s="17">
        <f>'4тур_Дев'!G15</f>
        <v>17</v>
      </c>
      <c r="AL13" s="17">
        <f>'4тур_Дев'!L15</f>
        <v>189</v>
      </c>
      <c r="AM13" s="48">
        <f>'4тур_Дев'!M15</f>
        <v>44</v>
      </c>
      <c r="AN13" s="42" t="str">
        <f>'3тур_Дев'!C15</f>
        <v>сиД04</v>
      </c>
      <c r="AO13" s="48">
        <f>'3тур_Дев'!N15</f>
        <v>4</v>
      </c>
    </row>
    <row r="14" spans="1:41" ht="15" customHeight="1">
      <c r="A14" s="7">
        <f>IF(C14="","",COUNTA($C$10:C14))</f>
        <v>5</v>
      </c>
      <c r="B14" s="35" t="str">
        <f>IF(УчастДев!B14="","",УчастДев!B14)</f>
        <v>Каменецкий</v>
      </c>
      <c r="C14" s="44" t="str">
        <f>IF(УчастДев!C14="","",УчастДев!C14)</f>
        <v>Третяк Валерия Брониславовна</v>
      </c>
      <c r="D14" s="40">
        <f>IF(УчастДев!D14="","",УчастДев!D14)</f>
        <v>11</v>
      </c>
      <c r="E14" s="41" t="str">
        <f>IF(УчастДев!E14="","",УчастДев!E14)</f>
        <v>Государственное учреждение образования "Пелищенская средняя школа" Каменецкого района</v>
      </c>
      <c r="F14" s="205" t="str">
        <f>IF(УчастДев!G14="","",УчастДев!G14)</f>
        <v>т07</v>
      </c>
      <c r="G14" s="72">
        <f t="shared" si="0"/>
        <v>13</v>
      </c>
      <c r="H14" s="146">
        <f t="shared" si="10"/>
        <v>5</v>
      </c>
      <c r="I14" s="204" t="str">
        <f>IF(УчастДев!H14="","",УчастДев!H14)</f>
        <v>пД03</v>
      </c>
      <c r="J14" s="72">
        <f t="shared" si="1"/>
        <v>84.09</v>
      </c>
      <c r="K14" s="146">
        <f t="shared" si="2"/>
        <v>5</v>
      </c>
      <c r="L14" s="203" t="s">
        <v>240</v>
      </c>
      <c r="M14" s="73">
        <f t="shared" si="11"/>
        <v>5</v>
      </c>
      <c r="N14" s="146">
        <f t="shared" si="3"/>
        <v>5</v>
      </c>
      <c r="O14" s="204" t="s">
        <v>218</v>
      </c>
      <c r="P14" s="72">
        <f t="shared" si="4"/>
        <v>10.49</v>
      </c>
      <c r="Q14" s="72">
        <f t="shared" si="12"/>
        <v>6</v>
      </c>
      <c r="R14" s="73">
        <f t="shared" si="5"/>
        <v>16</v>
      </c>
      <c r="S14" s="72">
        <f t="shared" si="13"/>
        <v>3</v>
      </c>
      <c r="T14" s="73">
        <f t="shared" si="6"/>
        <v>171</v>
      </c>
      <c r="U14" s="72">
        <f t="shared" si="14"/>
        <v>6</v>
      </c>
      <c r="V14" s="72">
        <f t="shared" si="7"/>
        <v>43</v>
      </c>
      <c r="W14" s="72">
        <f t="shared" si="15"/>
        <v>4</v>
      </c>
      <c r="X14" s="72">
        <f t="shared" si="16"/>
        <v>19</v>
      </c>
      <c r="Y14" s="146">
        <f t="shared" si="17"/>
        <v>6</v>
      </c>
      <c r="Z14" s="144">
        <f t="shared" si="8"/>
        <v>21</v>
      </c>
      <c r="AA14" s="145">
        <f t="shared" si="9"/>
        <v>6</v>
      </c>
      <c r="AB14" s="75"/>
      <c r="AC14" s="44" t="str">
        <f>IF(E14="","",УчастДев!F14)</f>
        <v xml:space="preserve">Иванюк Вадим Константинович </v>
      </c>
      <c r="AD14" s="8"/>
      <c r="AE14" s="8" t="str">
        <f>'1тур'!B15</f>
        <v>т05</v>
      </c>
      <c r="AF14" s="8">
        <f>'1тур'!I15</f>
        <v>39</v>
      </c>
      <c r="AG14" s="8" t="str">
        <f>'2тур_Дев'!B15</f>
        <v>пД05</v>
      </c>
      <c r="AH14" s="27">
        <f>'2тур_Дев'!F15</f>
        <v>64.540000000000006</v>
      </c>
      <c r="AI14" s="8" t="str">
        <f>'4тур_Дев'!B16</f>
        <v>уфпД05</v>
      </c>
      <c r="AJ14" s="8">
        <f>'4тур_Дев'!F16</f>
        <v>9.36</v>
      </c>
      <c r="AK14" s="17">
        <f>'4тур_Дев'!G16</f>
        <v>15</v>
      </c>
      <c r="AL14" s="17">
        <f>'4тур_Дев'!L16</f>
        <v>190</v>
      </c>
      <c r="AM14" s="48">
        <f>'4тур_Дев'!M16</f>
        <v>49</v>
      </c>
      <c r="AN14" s="42" t="str">
        <f>'3тур_Дев'!C16</f>
        <v>сиД05</v>
      </c>
      <c r="AO14" s="48">
        <f>'3тур_Дев'!N16</f>
        <v>6</v>
      </c>
    </row>
    <row r="15" spans="1:41" ht="15" customHeight="1">
      <c r="A15" s="7">
        <f>IF(C15="","",COUNTA($C$10:C15))</f>
        <v>6</v>
      </c>
      <c r="B15" s="35" t="str">
        <f>IF(УчастДев!B15="","",УчастДев!B15)</f>
        <v>Каменецкий</v>
      </c>
      <c r="C15" s="44" t="str">
        <f>IF(УчастДев!C15="","",УчастДев!C15)</f>
        <v>Касаева Эвелина Сергеевна</v>
      </c>
      <c r="D15" s="40">
        <f>IF(УчастДев!D15="","",УчастДев!D15)</f>
        <v>11</v>
      </c>
      <c r="E15" s="41" t="str">
        <f>IF(УчастДев!E15="","",УчастДев!E15)</f>
        <v xml:space="preserve">Государственное учреждение образования "Беловежская средняя школа" Каменецкого района </v>
      </c>
      <c r="F15" s="205" t="str">
        <f>IF(УчастДев!G15="","",УчастДев!G15)</f>
        <v>т10</v>
      </c>
      <c r="G15" s="72">
        <f t="shared" si="0"/>
        <v>12</v>
      </c>
      <c r="H15" s="146">
        <f t="shared" si="10"/>
        <v>6</v>
      </c>
      <c r="I15" s="204" t="str">
        <f>IF(УчастДев!H15="","",УчастДев!H15)</f>
        <v>пД05</v>
      </c>
      <c r="J15" s="72">
        <f t="shared" si="1"/>
        <v>64.540000000000006</v>
      </c>
      <c r="K15" s="146">
        <f t="shared" si="2"/>
        <v>2</v>
      </c>
      <c r="L15" s="203" t="s">
        <v>211</v>
      </c>
      <c r="M15" s="73">
        <f t="shared" si="11"/>
        <v>4</v>
      </c>
      <c r="N15" s="146">
        <f t="shared" si="3"/>
        <v>4</v>
      </c>
      <c r="O15" s="204" t="s">
        <v>228</v>
      </c>
      <c r="P15" s="72">
        <f t="shared" si="4"/>
        <v>8.8699999999999992</v>
      </c>
      <c r="Q15" s="72">
        <f t="shared" si="12"/>
        <v>1</v>
      </c>
      <c r="R15" s="73">
        <f t="shared" si="5"/>
        <v>14</v>
      </c>
      <c r="S15" s="72">
        <f t="shared" si="13"/>
        <v>5</v>
      </c>
      <c r="T15" s="73">
        <f t="shared" si="6"/>
        <v>217</v>
      </c>
      <c r="U15" s="72">
        <f t="shared" si="14"/>
        <v>2</v>
      </c>
      <c r="V15" s="72">
        <f t="shared" si="7"/>
        <v>38</v>
      </c>
      <c r="W15" s="72">
        <f t="shared" si="15"/>
        <v>6</v>
      </c>
      <c r="X15" s="72">
        <f t="shared" si="16"/>
        <v>14</v>
      </c>
      <c r="Y15" s="146">
        <f t="shared" si="17"/>
        <v>4</v>
      </c>
      <c r="Z15" s="144">
        <f t="shared" si="8"/>
        <v>16</v>
      </c>
      <c r="AA15" s="145">
        <f t="shared" si="9"/>
        <v>4</v>
      </c>
      <c r="AB15" s="75"/>
      <c r="AC15" s="44" t="str">
        <f>IF(E15="","",УчастДев!F15)</f>
        <v>Вабищевич Юрий Леонидович</v>
      </c>
      <c r="AD15" s="8"/>
      <c r="AE15" s="8" t="str">
        <f>'1тур'!B16</f>
        <v>т06</v>
      </c>
      <c r="AF15" s="8">
        <f>'1тур'!I16</f>
        <v>22</v>
      </c>
      <c r="AG15" s="8" t="str">
        <f>'2тур_Дев'!B16</f>
        <v>пД06</v>
      </c>
      <c r="AH15" s="27">
        <f>'2тур_Дев'!F16</f>
        <v>67.63</v>
      </c>
      <c r="AI15" s="8" t="str">
        <f>'4тур_Дев'!B17</f>
        <v>уфпД06</v>
      </c>
      <c r="AJ15" s="8">
        <f>'4тур_Дев'!F17</f>
        <v>10.49</v>
      </c>
      <c r="AK15" s="17">
        <f>'4тур_Дев'!G17</f>
        <v>16</v>
      </c>
      <c r="AL15" s="17">
        <f>'4тур_Дев'!L17</f>
        <v>171</v>
      </c>
      <c r="AM15" s="48">
        <f>'4тур_Дев'!M17</f>
        <v>43</v>
      </c>
      <c r="AN15" s="42" t="str">
        <f>'3тур_Дев'!C17</f>
        <v>сиД06</v>
      </c>
      <c r="AO15" s="48">
        <f>'3тур_Дев'!N17</f>
        <v>5</v>
      </c>
    </row>
    <row r="16" spans="1:41" ht="15" customHeight="1">
      <c r="A16" s="7" t="str">
        <f>IF(C16="","",COUNTA($C$10:C16))</f>
        <v/>
      </c>
      <c r="B16" s="35" t="str">
        <f>IF(УчастДев!B16="","",УчастДев!B16)</f>
        <v/>
      </c>
      <c r="C16" s="44" t="str">
        <f>IF(УчастДев!C16="","",УчастДев!C16)</f>
        <v/>
      </c>
      <c r="D16" s="40" t="str">
        <f>IF(УчастДев!D16="","",УчастДев!D16)</f>
        <v/>
      </c>
      <c r="E16" s="41" t="str">
        <f>IF(УчастДев!E16="","",УчастДев!E16)</f>
        <v/>
      </c>
      <c r="F16" s="205" t="str">
        <f>IF(УчастДев!G16="","",УчастДев!G16)</f>
        <v/>
      </c>
      <c r="G16" s="72" t="str">
        <f t="shared" si="0"/>
        <v/>
      </c>
      <c r="H16" s="146" t="str">
        <f t="shared" si="10"/>
        <v/>
      </c>
      <c r="I16" s="204" t="str">
        <f>IF(УчастДев!H16="","",УчастДев!H16)</f>
        <v/>
      </c>
      <c r="J16" s="72" t="str">
        <f t="shared" si="1"/>
        <v/>
      </c>
      <c r="K16" s="146" t="str">
        <f t="shared" si="2"/>
        <v/>
      </c>
      <c r="L16" s="203" t="str">
        <f>IF(УчастДев!I16="","",УчастДев!I16)</f>
        <v/>
      </c>
      <c r="M16" s="73" t="str">
        <f t="shared" si="11"/>
        <v/>
      </c>
      <c r="N16" s="146" t="str">
        <f t="shared" si="3"/>
        <v/>
      </c>
      <c r="O16" s="204" t="str">
        <f>IF(УчастДев!J16="","",УчастДев!J16)</f>
        <v/>
      </c>
      <c r="P16" s="72" t="str">
        <f t="shared" si="4"/>
        <v/>
      </c>
      <c r="Q16" s="72" t="str">
        <f t="shared" si="12"/>
        <v/>
      </c>
      <c r="R16" s="73" t="str">
        <f t="shared" si="5"/>
        <v/>
      </c>
      <c r="S16" s="72" t="str">
        <f t="shared" si="13"/>
        <v/>
      </c>
      <c r="T16" s="73" t="str">
        <f t="shared" si="6"/>
        <v/>
      </c>
      <c r="U16" s="72" t="str">
        <f t="shared" si="14"/>
        <v/>
      </c>
      <c r="V16" s="72" t="str">
        <f t="shared" si="7"/>
        <v/>
      </c>
      <c r="W16" s="72" t="str">
        <f t="shared" si="15"/>
        <v/>
      </c>
      <c r="X16" s="72" t="str">
        <f t="shared" si="16"/>
        <v/>
      </c>
      <c r="Y16" s="146" t="str">
        <f t="shared" si="17"/>
        <v/>
      </c>
      <c r="Z16" s="144" t="str">
        <f t="shared" si="8"/>
        <v/>
      </c>
      <c r="AA16" s="145" t="str">
        <f t="shared" si="9"/>
        <v/>
      </c>
      <c r="AB16" s="75"/>
      <c r="AC16" s="44" t="str">
        <f>IF(E16="","",УчастДев!F16)</f>
        <v/>
      </c>
      <c r="AD16" s="8"/>
      <c r="AE16" s="8" t="str">
        <f>'1тур'!B17</f>
        <v>т07</v>
      </c>
      <c r="AF16" s="8">
        <f>'1тур'!I17</f>
        <v>13</v>
      </c>
      <c r="AG16" s="8">
        <f>'2тур_Дев'!B17</f>
        <v>0</v>
      </c>
      <c r="AH16" s="27" t="str">
        <f>'2тур_Дев'!F17</f>
        <v/>
      </c>
      <c r="AI16" s="8" t="str">
        <f>'4тур_Дев'!B18</f>
        <v>уфпД07</v>
      </c>
      <c r="AJ16" s="8" t="str">
        <f>'4тур_Дев'!F18</f>
        <v>х</v>
      </c>
      <c r="AK16" s="17">
        <f>'4тур_Дев'!G18</f>
        <v>0</v>
      </c>
      <c r="AL16" s="17" t="str">
        <f>'4тур_Дев'!L18</f>
        <v>х</v>
      </c>
      <c r="AM16" s="48">
        <f>'4тур_Дев'!M18</f>
        <v>0</v>
      </c>
      <c r="AN16" s="42" t="str">
        <f>'3тур_Дев'!C18</f>
        <v>сиД07</v>
      </c>
      <c r="AO16" s="48" t="str">
        <f>'3тур_Дев'!N18</f>
        <v/>
      </c>
    </row>
    <row r="17" spans="1:41" ht="15" customHeight="1">
      <c r="A17" s="7" t="str">
        <f>IF(C17="","",COUNTA($C$10:C17))</f>
        <v/>
      </c>
      <c r="B17" s="35" t="str">
        <f>IF(УчастДев!B17="","",УчастДев!B17)</f>
        <v/>
      </c>
      <c r="C17" s="44" t="str">
        <f>IF(УчастДев!C17="","",УчастДев!C17)</f>
        <v/>
      </c>
      <c r="D17" s="40" t="str">
        <f>IF(УчастДев!D17="","",УчастДев!D17)</f>
        <v/>
      </c>
      <c r="E17" s="41" t="str">
        <f>IF(УчастДев!E17="","",УчастДев!E17)</f>
        <v/>
      </c>
      <c r="F17" s="205" t="str">
        <f>IF(УчастДев!G17="","",УчастДев!G17)</f>
        <v/>
      </c>
      <c r="G17" s="72" t="str">
        <f t="shared" si="0"/>
        <v/>
      </c>
      <c r="H17" s="146" t="str">
        <f t="shared" si="10"/>
        <v/>
      </c>
      <c r="I17" s="204" t="str">
        <f>IF(УчастДев!H17="","",УчастДев!H17)</f>
        <v/>
      </c>
      <c r="J17" s="72" t="str">
        <f t="shared" si="1"/>
        <v/>
      </c>
      <c r="K17" s="146" t="str">
        <f t="shared" si="2"/>
        <v/>
      </c>
      <c r="L17" s="203" t="str">
        <f>IF(УчастДев!I17="","",УчастДев!I17)</f>
        <v/>
      </c>
      <c r="M17" s="73" t="str">
        <f t="shared" si="11"/>
        <v/>
      </c>
      <c r="N17" s="146" t="str">
        <f t="shared" si="3"/>
        <v/>
      </c>
      <c r="O17" s="204" t="str">
        <f>IF(УчастДев!J17="","",УчастДев!J17)</f>
        <v/>
      </c>
      <c r="P17" s="72" t="str">
        <f t="shared" si="4"/>
        <v/>
      </c>
      <c r="Q17" s="72" t="str">
        <f t="shared" si="12"/>
        <v/>
      </c>
      <c r="R17" s="73" t="str">
        <f t="shared" si="5"/>
        <v/>
      </c>
      <c r="S17" s="72" t="str">
        <f t="shared" si="13"/>
        <v/>
      </c>
      <c r="T17" s="73" t="str">
        <f t="shared" si="6"/>
        <v/>
      </c>
      <c r="U17" s="72" t="str">
        <f t="shared" si="14"/>
        <v/>
      </c>
      <c r="V17" s="72" t="str">
        <f t="shared" si="7"/>
        <v/>
      </c>
      <c r="W17" s="72" t="str">
        <f t="shared" si="15"/>
        <v/>
      </c>
      <c r="X17" s="72" t="str">
        <f t="shared" si="16"/>
        <v/>
      </c>
      <c r="Y17" s="146" t="str">
        <f t="shared" si="17"/>
        <v/>
      </c>
      <c r="Z17" s="144" t="str">
        <f t="shared" si="8"/>
        <v/>
      </c>
      <c r="AA17" s="145" t="str">
        <f t="shared" si="9"/>
        <v/>
      </c>
      <c r="AB17" s="75"/>
      <c r="AC17" s="44" t="str">
        <f>IF(E17="","",УчастДев!F17)</f>
        <v/>
      </c>
      <c r="AD17" s="8"/>
      <c r="AE17" s="8" t="str">
        <f>'1тур'!B18</f>
        <v>т08</v>
      </c>
      <c r="AF17" s="8">
        <f>'1тур'!I18</f>
        <v>24.5</v>
      </c>
      <c r="AG17" s="8">
        <f>'2тур_Дев'!B18</f>
        <v>0</v>
      </c>
      <c r="AH17" s="27" t="str">
        <f>'2тур_Дев'!F18</f>
        <v/>
      </c>
      <c r="AI17" s="8" t="str">
        <f>'4тур_Дев'!B19</f>
        <v>уфпД08</v>
      </c>
      <c r="AJ17" s="8" t="str">
        <f>'4тур_Дев'!F19</f>
        <v>х</v>
      </c>
      <c r="AK17" s="17">
        <f>'4тур_Дев'!G19</f>
        <v>0</v>
      </c>
      <c r="AL17" s="17" t="str">
        <f>'4тур_Дев'!L19</f>
        <v>х</v>
      </c>
      <c r="AM17" s="48">
        <f>'4тур_Дев'!M19</f>
        <v>0</v>
      </c>
      <c r="AN17" s="42" t="str">
        <f>'3тур_Дев'!C19</f>
        <v>сиД08</v>
      </c>
      <c r="AO17" s="48" t="str">
        <f>'3тур_Дев'!N19</f>
        <v/>
      </c>
    </row>
    <row r="18" spans="1:41" ht="15" customHeight="1">
      <c r="A18" s="7" t="str">
        <f>IF(C18="","",COUNTA($C$10:C18))</f>
        <v/>
      </c>
      <c r="B18" s="35" t="str">
        <f>IF(УчастДев!B18="","",УчастДев!B18)</f>
        <v/>
      </c>
      <c r="C18" s="44" t="str">
        <f>IF(УчастДев!C18="","",УчастДев!C18)</f>
        <v/>
      </c>
      <c r="D18" s="40" t="str">
        <f>IF(УчастДев!D18="","",УчастДев!D18)</f>
        <v/>
      </c>
      <c r="E18" s="41" t="str">
        <f>IF(УчастДев!E18="","",УчастДев!E18)</f>
        <v/>
      </c>
      <c r="F18" s="205" t="str">
        <f>IF(УчастДев!G18="","",УчастДев!G18)</f>
        <v/>
      </c>
      <c r="G18" s="72" t="str">
        <f t="shared" si="0"/>
        <v/>
      </c>
      <c r="H18" s="146" t="str">
        <f t="shared" si="10"/>
        <v/>
      </c>
      <c r="I18" s="204" t="str">
        <f>IF(УчастДев!H18="","",УчастДев!H18)</f>
        <v/>
      </c>
      <c r="J18" s="72" t="str">
        <f t="shared" si="1"/>
        <v/>
      </c>
      <c r="K18" s="146" t="str">
        <f t="shared" si="2"/>
        <v/>
      </c>
      <c r="L18" s="203" t="str">
        <f>IF(УчастДев!I18="","",УчастДев!I18)</f>
        <v/>
      </c>
      <c r="M18" s="73" t="str">
        <f t="shared" si="11"/>
        <v/>
      </c>
      <c r="N18" s="146" t="str">
        <f t="shared" si="3"/>
        <v/>
      </c>
      <c r="O18" s="204" t="str">
        <f>IF(УчастДев!J18="","",УчастДев!J18)</f>
        <v/>
      </c>
      <c r="P18" s="72" t="str">
        <f t="shared" si="4"/>
        <v/>
      </c>
      <c r="Q18" s="72" t="str">
        <f t="shared" si="12"/>
        <v/>
      </c>
      <c r="R18" s="73" t="str">
        <f t="shared" si="5"/>
        <v/>
      </c>
      <c r="S18" s="72" t="str">
        <f t="shared" si="13"/>
        <v/>
      </c>
      <c r="T18" s="73" t="str">
        <f t="shared" si="6"/>
        <v/>
      </c>
      <c r="U18" s="72" t="str">
        <f t="shared" si="14"/>
        <v/>
      </c>
      <c r="V18" s="72" t="str">
        <f t="shared" si="7"/>
        <v/>
      </c>
      <c r="W18" s="72" t="str">
        <f t="shared" si="15"/>
        <v/>
      </c>
      <c r="X18" s="72" t="str">
        <f t="shared" si="16"/>
        <v/>
      </c>
      <c r="Y18" s="146" t="str">
        <f t="shared" si="17"/>
        <v/>
      </c>
      <c r="Z18" s="144" t="str">
        <f t="shared" si="8"/>
        <v/>
      </c>
      <c r="AA18" s="145" t="str">
        <f t="shared" si="9"/>
        <v/>
      </c>
      <c r="AB18" s="209"/>
      <c r="AC18" s="44" t="str">
        <f>IF(E18="","",УчастДев!F18)</f>
        <v/>
      </c>
      <c r="AD18" s="8"/>
      <c r="AE18" s="8" t="str">
        <f>'1тур'!B19</f>
        <v>т09</v>
      </c>
      <c r="AF18" s="8">
        <f>'1тур'!I19</f>
        <v>14.5</v>
      </c>
      <c r="AG18" s="8">
        <f>'2тур_Дев'!B19</f>
        <v>0</v>
      </c>
      <c r="AH18" s="27" t="str">
        <f>'2тур_Дев'!F19</f>
        <v/>
      </c>
      <c r="AI18" s="8" t="str">
        <f>'4тур_Дев'!B20</f>
        <v>уфпД09</v>
      </c>
      <c r="AJ18" s="8" t="str">
        <f>'4тур_Дев'!F20</f>
        <v>х</v>
      </c>
      <c r="AK18" s="17">
        <f>'4тур_Дев'!G20</f>
        <v>0</v>
      </c>
      <c r="AL18" s="17" t="str">
        <f>'4тур_Дев'!L20</f>
        <v>х</v>
      </c>
      <c r="AM18" s="48">
        <f>'4тур_Дев'!M20</f>
        <v>0</v>
      </c>
      <c r="AN18" s="42" t="str">
        <f>'3тур_Дев'!C20</f>
        <v>сиД09</v>
      </c>
      <c r="AO18" s="48" t="str">
        <f>'3тур_Дев'!N20</f>
        <v/>
      </c>
    </row>
    <row r="19" spans="1:41" ht="15" customHeight="1">
      <c r="A19" s="7" t="str">
        <f>IF(C19="","",COUNTA($C$10:C19))</f>
        <v/>
      </c>
      <c r="B19" s="35" t="str">
        <f>IF(УчастДев!B19="","",УчастДев!B19)</f>
        <v/>
      </c>
      <c r="C19" s="44" t="str">
        <f>IF(УчастДев!C19="","",УчастДев!C19)</f>
        <v/>
      </c>
      <c r="D19" s="40" t="str">
        <f>IF(УчастДев!D19="","",УчастДев!D19)</f>
        <v/>
      </c>
      <c r="E19" s="41" t="str">
        <f>IF(УчастДев!E19="","",УчастДев!E19)</f>
        <v/>
      </c>
      <c r="F19" s="205" t="str">
        <f>IF(УчастДев!G19="","",УчастДев!G19)</f>
        <v/>
      </c>
      <c r="G19" s="72" t="str">
        <f t="shared" si="0"/>
        <v/>
      </c>
      <c r="H19" s="146" t="str">
        <f t="shared" si="10"/>
        <v/>
      </c>
      <c r="I19" s="204" t="str">
        <f>IF(УчастДев!H19="","",УчастДев!H19)</f>
        <v/>
      </c>
      <c r="J19" s="72" t="str">
        <f t="shared" si="1"/>
        <v/>
      </c>
      <c r="K19" s="146" t="str">
        <f t="shared" si="2"/>
        <v/>
      </c>
      <c r="L19" s="203" t="str">
        <f>IF(УчастДев!I19="","",УчастДев!I19)</f>
        <v/>
      </c>
      <c r="M19" s="73" t="str">
        <f t="shared" si="11"/>
        <v/>
      </c>
      <c r="N19" s="146" t="str">
        <f t="shared" si="3"/>
        <v/>
      </c>
      <c r="O19" s="204" t="str">
        <f>IF(УчастДев!J19="","",УчастДев!J19)</f>
        <v/>
      </c>
      <c r="P19" s="72" t="str">
        <f t="shared" si="4"/>
        <v/>
      </c>
      <c r="Q19" s="72" t="str">
        <f t="shared" si="12"/>
        <v/>
      </c>
      <c r="R19" s="73" t="str">
        <f t="shared" si="5"/>
        <v/>
      </c>
      <c r="S19" s="72" t="str">
        <f t="shared" si="13"/>
        <v/>
      </c>
      <c r="T19" s="73" t="str">
        <f t="shared" si="6"/>
        <v/>
      </c>
      <c r="U19" s="72" t="str">
        <f t="shared" si="14"/>
        <v/>
      </c>
      <c r="V19" s="72" t="str">
        <f t="shared" si="7"/>
        <v/>
      </c>
      <c r="W19" s="72" t="str">
        <f t="shared" si="15"/>
        <v/>
      </c>
      <c r="X19" s="72" t="str">
        <f t="shared" si="16"/>
        <v/>
      </c>
      <c r="Y19" s="146" t="str">
        <f t="shared" si="17"/>
        <v/>
      </c>
      <c r="Z19" s="144" t="str">
        <f t="shared" si="8"/>
        <v/>
      </c>
      <c r="AA19" s="145" t="str">
        <f t="shared" si="9"/>
        <v/>
      </c>
      <c r="AB19" s="75"/>
      <c r="AC19" s="44" t="str">
        <f>IF(E19="","",УчастДев!F19)</f>
        <v/>
      </c>
      <c r="AD19" s="8"/>
      <c r="AE19" s="8" t="str">
        <f>'1тур'!B20</f>
        <v>т10</v>
      </c>
      <c r="AF19" s="8">
        <f>'1тур'!I20</f>
        <v>12</v>
      </c>
      <c r="AG19" s="8">
        <f>'2тур_Дев'!B20</f>
        <v>0</v>
      </c>
      <c r="AH19" s="27" t="str">
        <f>'2тур_Дев'!F20</f>
        <v/>
      </c>
      <c r="AI19" s="8" t="str">
        <f>'4тур_Дев'!B21</f>
        <v>уфпД10</v>
      </c>
      <c r="AJ19" s="8" t="str">
        <f>'4тур_Дев'!F21</f>
        <v>х</v>
      </c>
      <c r="AK19" s="17">
        <f>'4тур_Дев'!G21</f>
        <v>0</v>
      </c>
      <c r="AL19" s="17" t="str">
        <f>'4тур_Дев'!L21</f>
        <v>х</v>
      </c>
      <c r="AM19" s="48">
        <f>'4тур_Дев'!M21</f>
        <v>0</v>
      </c>
      <c r="AN19" s="42" t="str">
        <f>'3тур_Дев'!C21</f>
        <v>сиД10</v>
      </c>
      <c r="AO19" s="48" t="str">
        <f>'3тур_Дев'!N21</f>
        <v/>
      </c>
    </row>
    <row r="20" spans="1:41" ht="15" customHeight="1">
      <c r="A20" s="7" t="str">
        <f>IF(C20="","",COUNTA($C$10:C20))</f>
        <v/>
      </c>
      <c r="B20" s="35" t="str">
        <f>IF(УчастДев!B20="","",УчастДев!B20)</f>
        <v/>
      </c>
      <c r="C20" s="44" t="str">
        <f>IF(УчастДев!C20="","",УчастДев!C20)</f>
        <v/>
      </c>
      <c r="D20" s="40" t="str">
        <f>IF(УчастДев!D20="","",УчастДев!D20)</f>
        <v/>
      </c>
      <c r="E20" s="41" t="str">
        <f>IF(УчастДев!E20="","",УчастДев!E20)</f>
        <v/>
      </c>
      <c r="F20" s="205" t="str">
        <f>IF(УчастДев!G20="","",УчастДев!G20)</f>
        <v/>
      </c>
      <c r="G20" s="72" t="str">
        <f t="shared" si="0"/>
        <v/>
      </c>
      <c r="H20" s="146" t="str">
        <f t="shared" si="10"/>
        <v/>
      </c>
      <c r="I20" s="204" t="str">
        <f>IF(УчастДев!H20="","",УчастДев!H20)</f>
        <v/>
      </c>
      <c r="J20" s="72" t="str">
        <f t="shared" si="1"/>
        <v/>
      </c>
      <c r="K20" s="146" t="str">
        <f t="shared" si="2"/>
        <v/>
      </c>
      <c r="L20" s="203" t="str">
        <f>IF(УчастДев!I20="","",УчастДев!I20)</f>
        <v/>
      </c>
      <c r="M20" s="73" t="str">
        <f t="shared" si="11"/>
        <v/>
      </c>
      <c r="N20" s="146" t="str">
        <f t="shared" si="3"/>
        <v/>
      </c>
      <c r="O20" s="204" t="str">
        <f>IF(УчастДев!J20="","",УчастДев!J20)</f>
        <v/>
      </c>
      <c r="P20" s="72" t="str">
        <f t="shared" si="4"/>
        <v/>
      </c>
      <c r="Q20" s="72" t="str">
        <f t="shared" si="12"/>
        <v/>
      </c>
      <c r="R20" s="73" t="str">
        <f t="shared" si="5"/>
        <v/>
      </c>
      <c r="S20" s="72" t="str">
        <f t="shared" si="13"/>
        <v/>
      </c>
      <c r="T20" s="73" t="str">
        <f t="shared" si="6"/>
        <v/>
      </c>
      <c r="U20" s="72" t="str">
        <f t="shared" si="14"/>
        <v/>
      </c>
      <c r="V20" s="72" t="str">
        <f t="shared" si="7"/>
        <v/>
      </c>
      <c r="W20" s="72" t="str">
        <f t="shared" si="15"/>
        <v/>
      </c>
      <c r="X20" s="72" t="str">
        <f t="shared" si="16"/>
        <v/>
      </c>
      <c r="Y20" s="146" t="str">
        <f t="shared" si="17"/>
        <v/>
      </c>
      <c r="Z20" s="144" t="str">
        <f t="shared" si="8"/>
        <v/>
      </c>
      <c r="AA20" s="145" t="str">
        <f t="shared" si="9"/>
        <v/>
      </c>
      <c r="AB20" s="209"/>
      <c r="AC20" s="44" t="str">
        <f>IF(E20="","",УчастДев!F20)</f>
        <v/>
      </c>
      <c r="AD20" s="8"/>
      <c r="AE20" s="8" t="str">
        <f>'1тур'!B21</f>
        <v>т11</v>
      </c>
      <c r="AF20" s="8">
        <f>'1тур'!I21</f>
        <v>28</v>
      </c>
      <c r="AG20" s="8">
        <f>'2тур_Дев'!B21</f>
        <v>0</v>
      </c>
      <c r="AH20" s="27" t="str">
        <f>'2тур_Дев'!F21</f>
        <v/>
      </c>
      <c r="AI20" s="8" t="str">
        <f>'4тур_Дев'!B22</f>
        <v>уфпД11</v>
      </c>
      <c r="AJ20" s="8" t="str">
        <f>'4тур_Дев'!F22</f>
        <v>х</v>
      </c>
      <c r="AK20" s="17">
        <f>'4тур_Дев'!G22</f>
        <v>0</v>
      </c>
      <c r="AL20" s="17" t="str">
        <f>'4тур_Дев'!L22</f>
        <v>х</v>
      </c>
      <c r="AM20" s="48">
        <f>'4тур_Дев'!M22</f>
        <v>0</v>
      </c>
      <c r="AN20" s="42" t="str">
        <f>'3тур_Дев'!C22</f>
        <v>сиД11</v>
      </c>
      <c r="AO20" s="48" t="str">
        <f>'3тур_Дев'!N22</f>
        <v/>
      </c>
    </row>
    <row r="21" spans="1:41" ht="15" customHeight="1">
      <c r="A21" s="7" t="str">
        <f>IF(C21="","",COUNTA($C$10:C21))</f>
        <v/>
      </c>
      <c r="B21" s="35" t="str">
        <f>IF(УчастДев!B21="","",УчастДев!B21)</f>
        <v/>
      </c>
      <c r="C21" s="44" t="str">
        <f>IF(УчастДев!C21="","",УчастДев!C21)</f>
        <v/>
      </c>
      <c r="D21" s="40" t="str">
        <f>IF(УчастДев!D21="","",УчастДев!D21)</f>
        <v/>
      </c>
      <c r="E21" s="41" t="str">
        <f>IF(УчастДев!E21="","",УчастДев!E21)</f>
        <v/>
      </c>
      <c r="F21" s="205" t="str">
        <f>IF(УчастДев!G21="","",УчастДев!G21)</f>
        <v/>
      </c>
      <c r="G21" s="72" t="str">
        <f t="shared" si="0"/>
        <v/>
      </c>
      <c r="H21" s="146" t="str">
        <f t="shared" si="10"/>
        <v/>
      </c>
      <c r="I21" s="204" t="str">
        <f>IF(УчастДев!H21="","",УчастДев!H21)</f>
        <v/>
      </c>
      <c r="J21" s="72" t="str">
        <f t="shared" si="1"/>
        <v/>
      </c>
      <c r="K21" s="146" t="str">
        <f t="shared" si="2"/>
        <v/>
      </c>
      <c r="L21" s="203" t="str">
        <f>IF(УчастДев!I21="","",УчастДев!I21)</f>
        <v/>
      </c>
      <c r="M21" s="73" t="str">
        <f t="shared" si="11"/>
        <v/>
      </c>
      <c r="N21" s="146" t="str">
        <f t="shared" si="3"/>
        <v/>
      </c>
      <c r="O21" s="204" t="str">
        <f>IF(УчастДев!J21="","",УчастДев!J21)</f>
        <v/>
      </c>
      <c r="P21" s="72" t="str">
        <f t="shared" si="4"/>
        <v/>
      </c>
      <c r="Q21" s="72" t="str">
        <f t="shared" si="12"/>
        <v/>
      </c>
      <c r="R21" s="73" t="str">
        <f t="shared" si="5"/>
        <v/>
      </c>
      <c r="S21" s="72" t="str">
        <f t="shared" si="13"/>
        <v/>
      </c>
      <c r="T21" s="73" t="str">
        <f t="shared" si="6"/>
        <v/>
      </c>
      <c r="U21" s="72" t="str">
        <f t="shared" si="14"/>
        <v/>
      </c>
      <c r="V21" s="72" t="str">
        <f t="shared" si="7"/>
        <v/>
      </c>
      <c r="W21" s="72" t="str">
        <f t="shared" si="15"/>
        <v/>
      </c>
      <c r="X21" s="72" t="str">
        <f t="shared" si="16"/>
        <v/>
      </c>
      <c r="Y21" s="146" t="str">
        <f t="shared" si="17"/>
        <v/>
      </c>
      <c r="Z21" s="144" t="str">
        <f t="shared" si="8"/>
        <v/>
      </c>
      <c r="AA21" s="145" t="str">
        <f t="shared" si="9"/>
        <v/>
      </c>
      <c r="AB21" s="75"/>
      <c r="AC21" s="44" t="str">
        <f>IF(E21="","",УчастДев!F21)</f>
        <v/>
      </c>
      <c r="AD21" s="8"/>
      <c r="AE21" s="8" t="str">
        <f>'1тур'!B22</f>
        <v>т12</v>
      </c>
      <c r="AF21" s="8">
        <f>'1тур'!I22</f>
        <v>17</v>
      </c>
      <c r="AG21" s="8">
        <f>'2тур_Дев'!B22</f>
        <v>0</v>
      </c>
      <c r="AH21" s="27" t="str">
        <f>'2тур_Дев'!F22</f>
        <v/>
      </c>
      <c r="AI21" s="8" t="str">
        <f>'4тур_Дев'!B23</f>
        <v>уфпД12</v>
      </c>
      <c r="AJ21" s="8" t="str">
        <f>'4тур_Дев'!F23</f>
        <v>х</v>
      </c>
      <c r="AK21" s="17">
        <f>'4тур_Дев'!G23</f>
        <v>0</v>
      </c>
      <c r="AL21" s="17" t="str">
        <f>'4тур_Дев'!L23</f>
        <v>х</v>
      </c>
      <c r="AM21" s="48">
        <f>'4тур_Дев'!M23</f>
        <v>0</v>
      </c>
      <c r="AN21" s="42" t="str">
        <f>'3тур_Дев'!C23</f>
        <v>сиД12</v>
      </c>
      <c r="AO21" s="48" t="str">
        <f>'3тур_Дев'!N23</f>
        <v/>
      </c>
    </row>
    <row r="22" spans="1:41" ht="15" customHeight="1">
      <c r="A22" s="7" t="str">
        <f>IF(C22="","",COUNTA($C$10:C22))</f>
        <v/>
      </c>
      <c r="B22" s="35" t="str">
        <f>IF(УчастДев!B22="","",УчастДев!B22)</f>
        <v/>
      </c>
      <c r="C22" s="44" t="str">
        <f>IF(УчастДев!C22="","",УчастДев!C22)</f>
        <v/>
      </c>
      <c r="D22" s="40" t="str">
        <f>IF(УчастДев!D22="","",УчастДев!D22)</f>
        <v/>
      </c>
      <c r="E22" s="41" t="str">
        <f>IF(УчастДев!E22="","",УчастДев!E22)</f>
        <v/>
      </c>
      <c r="F22" s="205" t="str">
        <f>IF(УчастДев!G22="","",УчастДев!G22)</f>
        <v/>
      </c>
      <c r="G22" s="72" t="str">
        <f t="shared" si="0"/>
        <v/>
      </c>
      <c r="H22" s="146" t="str">
        <f t="shared" si="10"/>
        <v/>
      </c>
      <c r="I22" s="204" t="str">
        <f>IF(УчастДев!H22="","",УчастДев!H22)</f>
        <v/>
      </c>
      <c r="J22" s="72" t="str">
        <f t="shared" si="1"/>
        <v/>
      </c>
      <c r="K22" s="146" t="str">
        <f t="shared" si="2"/>
        <v/>
      </c>
      <c r="L22" s="203" t="str">
        <f>IF(УчастДев!I22="","",УчастДев!I22)</f>
        <v/>
      </c>
      <c r="M22" s="73" t="str">
        <f t="shared" si="11"/>
        <v/>
      </c>
      <c r="N22" s="146" t="str">
        <f t="shared" si="3"/>
        <v/>
      </c>
      <c r="O22" s="204" t="str">
        <f>IF(УчастДев!J22="","",УчастДев!J22)</f>
        <v/>
      </c>
      <c r="P22" s="72" t="str">
        <f t="shared" si="4"/>
        <v/>
      </c>
      <c r="Q22" s="72" t="str">
        <f t="shared" si="12"/>
        <v/>
      </c>
      <c r="R22" s="73" t="str">
        <f t="shared" si="5"/>
        <v/>
      </c>
      <c r="S22" s="72" t="str">
        <f t="shared" si="13"/>
        <v/>
      </c>
      <c r="T22" s="73" t="str">
        <f t="shared" si="6"/>
        <v/>
      </c>
      <c r="U22" s="72" t="str">
        <f t="shared" si="14"/>
        <v/>
      </c>
      <c r="V22" s="72" t="str">
        <f t="shared" si="7"/>
        <v/>
      </c>
      <c r="W22" s="72" t="str">
        <f t="shared" si="15"/>
        <v/>
      </c>
      <c r="X22" s="72" t="str">
        <f t="shared" si="16"/>
        <v/>
      </c>
      <c r="Y22" s="146" t="str">
        <f t="shared" si="17"/>
        <v/>
      </c>
      <c r="Z22" s="144" t="str">
        <f t="shared" si="8"/>
        <v/>
      </c>
      <c r="AA22" s="145" t="str">
        <f t="shared" si="9"/>
        <v/>
      </c>
      <c r="AB22" s="209"/>
      <c r="AC22" s="44" t="str">
        <f>IF(E22="","",УчастДев!F22)</f>
        <v/>
      </c>
      <c r="AD22" s="8"/>
      <c r="AE22" s="8" t="str">
        <f>'1тур'!B23</f>
        <v>т13</v>
      </c>
      <c r="AF22" s="8">
        <f>'1тур'!I23</f>
        <v>21</v>
      </c>
      <c r="AG22" s="8">
        <f>'2тур_Дев'!B23</f>
        <v>0</v>
      </c>
      <c r="AH22" s="27" t="str">
        <f>'2тур_Дев'!F23</f>
        <v/>
      </c>
      <c r="AI22" s="8" t="str">
        <f>'4тур_Дев'!B24</f>
        <v>уфпД13</v>
      </c>
      <c r="AJ22" s="8" t="str">
        <f>'4тур_Дев'!F24</f>
        <v>х</v>
      </c>
      <c r="AK22" s="17">
        <f>'4тур_Дев'!G24</f>
        <v>0</v>
      </c>
      <c r="AL22" s="17" t="str">
        <f>'4тур_Дев'!L24</f>
        <v>х</v>
      </c>
      <c r="AM22" s="48">
        <f>'4тур_Дев'!M24</f>
        <v>0</v>
      </c>
      <c r="AN22" s="42" t="str">
        <f>'3тур_Дев'!C24</f>
        <v>сиД13</v>
      </c>
      <c r="AO22" s="48" t="str">
        <f>'3тур_Дев'!N24</f>
        <v/>
      </c>
    </row>
    <row r="23" spans="1:41" ht="15" customHeight="1">
      <c r="A23" s="7" t="str">
        <f>IF(C23="","",COUNTA($C$10:C23))</f>
        <v/>
      </c>
      <c r="B23" s="35" t="str">
        <f>IF(УчастДев!B23="","",УчастДев!B23)</f>
        <v/>
      </c>
      <c r="C23" s="44" t="str">
        <f>IF(УчастДев!C23="","",УчастДев!C23)</f>
        <v/>
      </c>
      <c r="D23" s="40" t="str">
        <f>IF(УчастДев!D23="","",УчастДев!D23)</f>
        <v/>
      </c>
      <c r="E23" s="41" t="str">
        <f>IF(УчастДев!E23="","",УчастДев!E23)</f>
        <v/>
      </c>
      <c r="F23" s="205" t="str">
        <f>IF(УчастДев!G23="","",УчастДев!G23)</f>
        <v/>
      </c>
      <c r="G23" s="72" t="str">
        <f t="shared" si="0"/>
        <v/>
      </c>
      <c r="H23" s="146" t="str">
        <f t="shared" si="10"/>
        <v/>
      </c>
      <c r="I23" s="204" t="str">
        <f>IF(УчастДев!H23="","",УчастДев!H23)</f>
        <v/>
      </c>
      <c r="J23" s="72" t="str">
        <f t="shared" si="1"/>
        <v/>
      </c>
      <c r="K23" s="146" t="str">
        <f t="shared" si="2"/>
        <v/>
      </c>
      <c r="L23" s="203" t="str">
        <f>IF(УчастДев!I23="","",УчастДев!I23)</f>
        <v/>
      </c>
      <c r="M23" s="73" t="str">
        <f t="shared" si="11"/>
        <v/>
      </c>
      <c r="N23" s="146" t="str">
        <f t="shared" si="3"/>
        <v/>
      </c>
      <c r="O23" s="204" t="str">
        <f>IF(УчастДев!J23="","",УчастДев!J23)</f>
        <v/>
      </c>
      <c r="P23" s="72" t="str">
        <f t="shared" si="4"/>
        <v/>
      </c>
      <c r="Q23" s="72" t="str">
        <f t="shared" si="12"/>
        <v/>
      </c>
      <c r="R23" s="73" t="str">
        <f t="shared" si="5"/>
        <v/>
      </c>
      <c r="S23" s="72" t="str">
        <f t="shared" si="13"/>
        <v/>
      </c>
      <c r="T23" s="73" t="str">
        <f t="shared" si="6"/>
        <v/>
      </c>
      <c r="U23" s="72" t="str">
        <f t="shared" si="14"/>
        <v/>
      </c>
      <c r="V23" s="72" t="str">
        <f t="shared" si="7"/>
        <v/>
      </c>
      <c r="W23" s="72" t="str">
        <f t="shared" si="15"/>
        <v/>
      </c>
      <c r="X23" s="72" t="str">
        <f t="shared" si="16"/>
        <v/>
      </c>
      <c r="Y23" s="146" t="str">
        <f t="shared" si="17"/>
        <v/>
      </c>
      <c r="Z23" s="144" t="str">
        <f t="shared" si="8"/>
        <v/>
      </c>
      <c r="AA23" s="145" t="str">
        <f t="shared" si="9"/>
        <v/>
      </c>
      <c r="AB23" s="75"/>
      <c r="AC23" s="44" t="str">
        <f>IF(E23="","",УчастДев!F23)</f>
        <v/>
      </c>
      <c r="AD23" s="8"/>
      <c r="AE23" s="8" t="str">
        <f>'1тур'!B24</f>
        <v>т14</v>
      </c>
      <c r="AF23" s="8">
        <f>'1тур'!I24</f>
        <v>25.5</v>
      </c>
      <c r="AG23" s="8">
        <f>'2тур_Дев'!B24</f>
        <v>0</v>
      </c>
      <c r="AH23" s="27" t="str">
        <f>'2тур_Дев'!F24</f>
        <v/>
      </c>
      <c r="AI23" s="8" t="str">
        <f>'4тур_Дев'!B25</f>
        <v>уфпД14</v>
      </c>
      <c r="AJ23" s="8" t="str">
        <f>'4тур_Дев'!F25</f>
        <v>х</v>
      </c>
      <c r="AK23" s="17">
        <f>'4тур_Дев'!G25</f>
        <v>0</v>
      </c>
      <c r="AL23" s="17" t="str">
        <f>'4тур_Дев'!L25</f>
        <v>х</v>
      </c>
      <c r="AM23" s="48">
        <f>'4тур_Дев'!M25</f>
        <v>0</v>
      </c>
      <c r="AN23" s="42" t="str">
        <f>'3тур_Дев'!C25</f>
        <v>сиД14</v>
      </c>
      <c r="AO23" s="48" t="str">
        <f>'3тур_Дев'!N25</f>
        <v/>
      </c>
    </row>
    <row r="24" spans="1:41" ht="15" customHeight="1">
      <c r="A24" s="7" t="str">
        <f>IF(C24="","",COUNTA($C$10:C24))</f>
        <v/>
      </c>
      <c r="B24" s="35" t="str">
        <f>IF(УчастДев!B24="","",УчастДев!B24)</f>
        <v/>
      </c>
      <c r="C24" s="44" t="str">
        <f>IF(УчастДев!C24="","",УчастДев!C24)</f>
        <v/>
      </c>
      <c r="D24" s="40" t="str">
        <f>IF(УчастДев!D24="","",УчастДев!D24)</f>
        <v/>
      </c>
      <c r="E24" s="41" t="str">
        <f>IF(УчастДев!E24="","",УчастДев!E24)</f>
        <v/>
      </c>
      <c r="F24" s="205" t="str">
        <f>IF(УчастДев!G24="","",УчастДев!G24)</f>
        <v/>
      </c>
      <c r="G24" s="72" t="str">
        <f t="shared" si="0"/>
        <v/>
      </c>
      <c r="H24" s="146" t="str">
        <f t="shared" si="10"/>
        <v/>
      </c>
      <c r="I24" s="204" t="str">
        <f>IF(УчастДев!H24="","",УчастДев!H24)</f>
        <v/>
      </c>
      <c r="J24" s="72" t="str">
        <f t="shared" si="1"/>
        <v/>
      </c>
      <c r="K24" s="146" t="str">
        <f t="shared" si="2"/>
        <v/>
      </c>
      <c r="L24" s="203" t="str">
        <f>IF(УчастДев!I24="","",УчастДев!I24)</f>
        <v/>
      </c>
      <c r="M24" s="73" t="str">
        <f t="shared" si="11"/>
        <v/>
      </c>
      <c r="N24" s="146" t="str">
        <f t="shared" si="3"/>
        <v/>
      </c>
      <c r="O24" s="204" t="str">
        <f>IF(УчастДев!J24="","",УчастДев!J24)</f>
        <v/>
      </c>
      <c r="P24" s="72" t="str">
        <f t="shared" si="4"/>
        <v/>
      </c>
      <c r="Q24" s="72" t="str">
        <f t="shared" si="12"/>
        <v/>
      </c>
      <c r="R24" s="73" t="str">
        <f t="shared" si="5"/>
        <v/>
      </c>
      <c r="S24" s="72" t="str">
        <f t="shared" si="13"/>
        <v/>
      </c>
      <c r="T24" s="73" t="str">
        <f t="shared" si="6"/>
        <v/>
      </c>
      <c r="U24" s="72" t="str">
        <f t="shared" si="14"/>
        <v/>
      </c>
      <c r="V24" s="72" t="str">
        <f t="shared" si="7"/>
        <v/>
      </c>
      <c r="W24" s="72" t="str">
        <f t="shared" si="15"/>
        <v/>
      </c>
      <c r="X24" s="72" t="str">
        <f t="shared" si="16"/>
        <v/>
      </c>
      <c r="Y24" s="146" t="str">
        <f t="shared" si="17"/>
        <v/>
      </c>
      <c r="Z24" s="144" t="str">
        <f t="shared" si="8"/>
        <v/>
      </c>
      <c r="AA24" s="145" t="str">
        <f t="shared" si="9"/>
        <v/>
      </c>
      <c r="AB24" s="75"/>
      <c r="AC24" s="44" t="str">
        <f>IF(E24="","",УчастДев!F24)</f>
        <v/>
      </c>
      <c r="AD24" s="13"/>
      <c r="AE24" s="8" t="str">
        <f>'1тур'!B25</f>
        <v>т15</v>
      </c>
      <c r="AF24" s="8">
        <f>'1тур'!I25</f>
        <v>19</v>
      </c>
      <c r="AG24" s="8">
        <f>'2тур_Дев'!B25</f>
        <v>0</v>
      </c>
      <c r="AH24" s="27" t="str">
        <f>'2тур_Дев'!F25</f>
        <v/>
      </c>
      <c r="AI24" s="8">
        <f>'4тур_Дев'!B26</f>
        <v>0</v>
      </c>
      <c r="AJ24" s="8" t="str">
        <f>'4тур_Дев'!F26</f>
        <v>х</v>
      </c>
      <c r="AK24" s="17">
        <f>'4тур_Дев'!G26</f>
        <v>0</v>
      </c>
      <c r="AL24" s="17" t="str">
        <f>'4тур_Дев'!L26</f>
        <v>х</v>
      </c>
      <c r="AM24" s="48">
        <f>'4тур_Дев'!M26</f>
        <v>0</v>
      </c>
      <c r="AN24" s="42">
        <f>'3тур_Дев'!C26</f>
        <v>0</v>
      </c>
      <c r="AO24" s="48" t="str">
        <f>'3тур_Дев'!N26</f>
        <v/>
      </c>
    </row>
    <row r="25" spans="1:41" ht="15" customHeight="1">
      <c r="A25" s="7" t="str">
        <f>IF(C25="","",COUNTA($C$10:C25))</f>
        <v/>
      </c>
      <c r="B25" s="35" t="str">
        <f>IF(УчастДев!B25="","",УчастДев!B25)</f>
        <v/>
      </c>
      <c r="C25" s="44" t="str">
        <f>IF(УчастДев!C25="","",УчастДев!C25)</f>
        <v/>
      </c>
      <c r="D25" s="40" t="str">
        <f>IF(УчастДев!D25="","",УчастДев!D25)</f>
        <v/>
      </c>
      <c r="E25" s="41" t="str">
        <f>IF(УчастДев!E25="","",УчастДев!E25)</f>
        <v/>
      </c>
      <c r="F25" s="205" t="str">
        <f>IF(УчастДев!G25="","",УчастДев!G25)</f>
        <v/>
      </c>
      <c r="G25" s="72" t="str">
        <f t="shared" si="0"/>
        <v/>
      </c>
      <c r="H25" s="146" t="str">
        <f t="shared" si="10"/>
        <v/>
      </c>
      <c r="I25" s="204" t="str">
        <f>IF(УчастДев!H25="","",УчастДев!H25)</f>
        <v/>
      </c>
      <c r="J25" s="72" t="str">
        <f t="shared" si="1"/>
        <v/>
      </c>
      <c r="K25" s="146" t="str">
        <f t="shared" si="2"/>
        <v/>
      </c>
      <c r="L25" s="203" t="str">
        <f>IF(УчастДев!I25="","",УчастДев!I25)</f>
        <v/>
      </c>
      <c r="M25" s="73" t="str">
        <f t="shared" si="11"/>
        <v/>
      </c>
      <c r="N25" s="146" t="str">
        <f t="shared" si="3"/>
        <v/>
      </c>
      <c r="O25" s="204" t="str">
        <f>IF(УчастДев!J25="","",УчастДев!J25)</f>
        <v/>
      </c>
      <c r="P25" s="72" t="str">
        <f t="shared" si="4"/>
        <v/>
      </c>
      <c r="Q25" s="72" t="str">
        <f t="shared" si="12"/>
        <v/>
      </c>
      <c r="R25" s="73" t="str">
        <f t="shared" si="5"/>
        <v/>
      </c>
      <c r="S25" s="72" t="str">
        <f t="shared" si="13"/>
        <v/>
      </c>
      <c r="T25" s="73" t="str">
        <f t="shared" si="6"/>
        <v/>
      </c>
      <c r="U25" s="72" t="str">
        <f t="shared" si="14"/>
        <v/>
      </c>
      <c r="V25" s="72" t="str">
        <f t="shared" si="7"/>
        <v/>
      </c>
      <c r="W25" s="72" t="str">
        <f t="shared" si="15"/>
        <v/>
      </c>
      <c r="X25" s="72" t="str">
        <f t="shared" si="16"/>
        <v/>
      </c>
      <c r="Y25" s="146" t="str">
        <f t="shared" si="17"/>
        <v/>
      </c>
      <c r="Z25" s="144" t="str">
        <f t="shared" si="8"/>
        <v/>
      </c>
      <c r="AA25" s="145" t="str">
        <f t="shared" si="9"/>
        <v/>
      </c>
      <c r="AB25" s="75"/>
      <c r="AC25" s="44" t="str">
        <f>IF(E25="","",УчастДев!F25)</f>
        <v/>
      </c>
      <c r="AD25" s="13"/>
      <c r="AE25" s="8">
        <f>'1тур'!B26</f>
        <v>0</v>
      </c>
      <c r="AF25" s="8">
        <f>'1тур'!I26</f>
        <v>0</v>
      </c>
      <c r="AG25" s="8">
        <f>'2тур_Дев'!B26</f>
        <v>0</v>
      </c>
      <c r="AH25" s="27" t="str">
        <f>'2тур_Дев'!F26</f>
        <v/>
      </c>
      <c r="AI25" s="8">
        <f>'4тур_Дев'!B27</f>
        <v>0</v>
      </c>
      <c r="AJ25" s="8" t="str">
        <f>'4тур_Дев'!F27</f>
        <v>х</v>
      </c>
      <c r="AK25" s="17">
        <f>'4тур_Дев'!G27</f>
        <v>0</v>
      </c>
      <c r="AL25" s="17" t="str">
        <f>'4тур_Дев'!L27</f>
        <v>х</v>
      </c>
      <c r="AM25" s="48">
        <f>'4тур_Дев'!M27</f>
        <v>0</v>
      </c>
      <c r="AN25" s="42">
        <f>'3тур_Дев'!C27</f>
        <v>0</v>
      </c>
      <c r="AO25" s="48" t="str">
        <f>'3тур_Дев'!N27</f>
        <v/>
      </c>
    </row>
    <row r="26" spans="1:41" ht="15" customHeight="1">
      <c r="A26" s="7" t="str">
        <f>IF(C26="","",COUNTA($C$10:C26))</f>
        <v/>
      </c>
      <c r="B26" s="35" t="str">
        <f>IF(УчастДев!B26="","",УчастДев!B26)</f>
        <v/>
      </c>
      <c r="C26" s="44" t="str">
        <f>IF(УчастДев!C26="","",УчастДев!C26)</f>
        <v/>
      </c>
      <c r="D26" s="40" t="str">
        <f>IF(УчастДев!D26="","",УчастДев!D26)</f>
        <v/>
      </c>
      <c r="E26" s="41" t="str">
        <f>IF(УчастДев!E26="","",УчастДев!E26)</f>
        <v/>
      </c>
      <c r="F26" s="205" t="str">
        <f>IF(УчастДев!G26="","",УчастДев!G26)</f>
        <v/>
      </c>
      <c r="G26" s="72" t="str">
        <f t="shared" si="0"/>
        <v/>
      </c>
      <c r="H26" s="146" t="str">
        <f t="shared" si="10"/>
        <v/>
      </c>
      <c r="I26" s="204" t="str">
        <f>IF(УчастДев!H26="","",УчастДев!H26)</f>
        <v/>
      </c>
      <c r="J26" s="72" t="str">
        <f t="shared" si="1"/>
        <v/>
      </c>
      <c r="K26" s="146" t="str">
        <f t="shared" si="2"/>
        <v/>
      </c>
      <c r="L26" s="203" t="str">
        <f>IF(УчастДев!I26="","",УчастДев!I26)</f>
        <v/>
      </c>
      <c r="M26" s="73" t="str">
        <f t="shared" si="11"/>
        <v/>
      </c>
      <c r="N26" s="146" t="str">
        <f t="shared" si="3"/>
        <v/>
      </c>
      <c r="O26" s="204" t="str">
        <f>IF(УчастДев!J26="","",УчастДев!J26)</f>
        <v/>
      </c>
      <c r="P26" s="72" t="str">
        <f t="shared" si="4"/>
        <v/>
      </c>
      <c r="Q26" s="72" t="str">
        <f t="shared" si="12"/>
        <v/>
      </c>
      <c r="R26" s="73" t="str">
        <f t="shared" si="5"/>
        <v/>
      </c>
      <c r="S26" s="72" t="str">
        <f t="shared" si="13"/>
        <v/>
      </c>
      <c r="T26" s="73" t="str">
        <f t="shared" si="6"/>
        <v/>
      </c>
      <c r="U26" s="72" t="str">
        <f t="shared" si="14"/>
        <v/>
      </c>
      <c r="V26" s="72" t="str">
        <f t="shared" si="7"/>
        <v/>
      </c>
      <c r="W26" s="72" t="str">
        <f t="shared" si="15"/>
        <v/>
      </c>
      <c r="X26" s="72" t="str">
        <f t="shared" si="16"/>
        <v/>
      </c>
      <c r="Y26" s="146" t="str">
        <f t="shared" si="17"/>
        <v/>
      </c>
      <c r="Z26" s="144" t="str">
        <f t="shared" si="8"/>
        <v/>
      </c>
      <c r="AA26" s="145" t="str">
        <f t="shared" si="9"/>
        <v/>
      </c>
      <c r="AB26" s="75"/>
      <c r="AC26" s="44" t="str">
        <f>IF(E26="","",УчастДев!F26)</f>
        <v/>
      </c>
      <c r="AD26" s="13"/>
      <c r="AE26" s="8">
        <f>'1тур'!B27</f>
        <v>0</v>
      </c>
      <c r="AF26" s="8">
        <f>'1тур'!I27</f>
        <v>0</v>
      </c>
      <c r="AG26" s="8">
        <f>'2тур_Дев'!B27</f>
        <v>0</v>
      </c>
      <c r="AH26" s="27" t="str">
        <f>'2тур_Дев'!F27</f>
        <v/>
      </c>
      <c r="AI26" s="8">
        <f>'4тур_Дев'!B28</f>
        <v>0</v>
      </c>
      <c r="AJ26" s="8" t="str">
        <f>'4тур_Дев'!F28</f>
        <v>х</v>
      </c>
      <c r="AK26" s="17">
        <f>'4тур_Дев'!G28</f>
        <v>0</v>
      </c>
      <c r="AL26" s="17" t="str">
        <f>'4тур_Дев'!L28</f>
        <v>х</v>
      </c>
      <c r="AM26" s="48">
        <f>'4тур_Дев'!M28</f>
        <v>0</v>
      </c>
      <c r="AN26" s="42">
        <f>'3тур_Дев'!C28</f>
        <v>0</v>
      </c>
      <c r="AO26" s="48" t="str">
        <f>'3тур_Дев'!N28</f>
        <v/>
      </c>
    </row>
    <row r="27" spans="1:41" ht="15" customHeight="1">
      <c r="A27" s="7" t="str">
        <f>IF(C27="","",COUNTA($C$10:C27))</f>
        <v/>
      </c>
      <c r="B27" s="35" t="str">
        <f>IF(УчастДев!B27="","",УчастДев!B27)</f>
        <v/>
      </c>
      <c r="C27" s="44" t="str">
        <f>IF(УчастДев!C27="","",УчастДев!C27)</f>
        <v/>
      </c>
      <c r="D27" s="40" t="str">
        <f>IF(УчастДев!D27="","",УчастДев!D27)</f>
        <v/>
      </c>
      <c r="E27" s="41" t="str">
        <f>IF(УчастДев!E27="","",УчастДев!E27)</f>
        <v/>
      </c>
      <c r="F27" s="205" t="str">
        <f>IF(УчастДев!G27="","",УчастДев!G27)</f>
        <v/>
      </c>
      <c r="G27" s="72" t="str">
        <f t="shared" si="0"/>
        <v/>
      </c>
      <c r="H27" s="146" t="str">
        <f t="shared" si="10"/>
        <v/>
      </c>
      <c r="I27" s="204" t="str">
        <f>IF(УчастДев!H27="","",УчастДев!H27)</f>
        <v/>
      </c>
      <c r="J27" s="72" t="str">
        <f t="shared" si="1"/>
        <v/>
      </c>
      <c r="K27" s="146" t="str">
        <f t="shared" si="2"/>
        <v/>
      </c>
      <c r="L27" s="203" t="str">
        <f>IF(УчастДев!I27="","",УчастДев!I27)</f>
        <v/>
      </c>
      <c r="M27" s="73" t="str">
        <f t="shared" si="11"/>
        <v/>
      </c>
      <c r="N27" s="146" t="str">
        <f t="shared" si="3"/>
        <v/>
      </c>
      <c r="O27" s="204" t="str">
        <f>IF(УчастДев!J27="","",УчастДев!J27)</f>
        <v/>
      </c>
      <c r="P27" s="72" t="str">
        <f t="shared" si="4"/>
        <v/>
      </c>
      <c r="Q27" s="72" t="str">
        <f t="shared" si="12"/>
        <v/>
      </c>
      <c r="R27" s="73" t="str">
        <f t="shared" si="5"/>
        <v/>
      </c>
      <c r="S27" s="72" t="str">
        <f t="shared" si="13"/>
        <v/>
      </c>
      <c r="T27" s="73" t="str">
        <f t="shared" si="6"/>
        <v/>
      </c>
      <c r="U27" s="72" t="str">
        <f t="shared" si="14"/>
        <v/>
      </c>
      <c r="V27" s="72" t="str">
        <f t="shared" si="7"/>
        <v/>
      </c>
      <c r="W27" s="72" t="str">
        <f t="shared" si="15"/>
        <v/>
      </c>
      <c r="X27" s="72" t="str">
        <f t="shared" si="16"/>
        <v/>
      </c>
      <c r="Y27" s="146" t="str">
        <f t="shared" si="17"/>
        <v/>
      </c>
      <c r="Z27" s="144" t="str">
        <f t="shared" si="8"/>
        <v/>
      </c>
      <c r="AA27" s="145" t="str">
        <f t="shared" si="9"/>
        <v/>
      </c>
      <c r="AB27" s="75"/>
      <c r="AC27" s="44" t="str">
        <f>IF(E27="","",УчастДев!F27)</f>
        <v/>
      </c>
      <c r="AD27" s="13"/>
      <c r="AE27" s="8">
        <f>'1тур'!B28</f>
        <v>0</v>
      </c>
      <c r="AF27" s="8">
        <f>'1тур'!I28</f>
        <v>0</v>
      </c>
      <c r="AG27" s="8">
        <f>'2тур_Дев'!B28</f>
        <v>0</v>
      </c>
      <c r="AH27" s="27" t="str">
        <f>'2тур_Дев'!F28</f>
        <v/>
      </c>
      <c r="AI27" s="8">
        <f>'4тур_Дев'!B29</f>
        <v>0</v>
      </c>
      <c r="AJ27" s="8" t="str">
        <f>'4тур_Дев'!F29</f>
        <v>х</v>
      </c>
      <c r="AK27" s="17">
        <f>'4тур_Дев'!G29</f>
        <v>0</v>
      </c>
      <c r="AL27" s="17" t="str">
        <f>'4тур_Дев'!L29</f>
        <v>х</v>
      </c>
      <c r="AM27" s="48">
        <f>'4тур_Дев'!M29</f>
        <v>0</v>
      </c>
      <c r="AN27" s="42">
        <f>'3тур_Дев'!C29</f>
        <v>0</v>
      </c>
      <c r="AO27" s="48" t="str">
        <f>'3тур_Дев'!N29</f>
        <v/>
      </c>
    </row>
    <row r="28" spans="1:41" ht="15" customHeight="1">
      <c r="A28" s="7" t="str">
        <f>IF(C28="","",COUNTA($C$10:C28))</f>
        <v/>
      </c>
      <c r="B28" s="35" t="str">
        <f>IF(УчастДев!B28="","",УчастДев!B28)</f>
        <v/>
      </c>
      <c r="C28" s="44" t="str">
        <f>IF(УчастДев!C28="","",УчастДев!C28)</f>
        <v/>
      </c>
      <c r="D28" s="40" t="str">
        <f>IF(УчастДев!D28="","",УчастДев!D28)</f>
        <v/>
      </c>
      <c r="E28" s="41" t="str">
        <f>IF(УчастДев!E28="","",УчастДев!E28)</f>
        <v/>
      </c>
      <c r="F28" s="205" t="str">
        <f>IF(УчастДев!G28="","",УчастДев!G28)</f>
        <v/>
      </c>
      <c r="G28" s="72" t="str">
        <f t="shared" si="0"/>
        <v/>
      </c>
      <c r="H28" s="146" t="str">
        <f t="shared" si="10"/>
        <v/>
      </c>
      <c r="I28" s="204" t="str">
        <f>IF(УчастДев!H28="","",УчастДев!H28)</f>
        <v/>
      </c>
      <c r="J28" s="72" t="str">
        <f t="shared" si="1"/>
        <v/>
      </c>
      <c r="K28" s="146" t="str">
        <f t="shared" si="2"/>
        <v/>
      </c>
      <c r="L28" s="203" t="str">
        <f>IF(УчастДев!I28="","",УчастДев!I28)</f>
        <v/>
      </c>
      <c r="M28" s="73" t="str">
        <f t="shared" si="11"/>
        <v/>
      </c>
      <c r="N28" s="146" t="str">
        <f t="shared" si="3"/>
        <v/>
      </c>
      <c r="O28" s="204" t="str">
        <f>IF(УчастДев!J28="","",УчастДев!J28)</f>
        <v/>
      </c>
      <c r="P28" s="72" t="str">
        <f t="shared" si="4"/>
        <v/>
      </c>
      <c r="Q28" s="72" t="str">
        <f t="shared" si="12"/>
        <v/>
      </c>
      <c r="R28" s="73" t="str">
        <f t="shared" si="5"/>
        <v/>
      </c>
      <c r="S28" s="72" t="str">
        <f t="shared" si="13"/>
        <v/>
      </c>
      <c r="T28" s="73" t="str">
        <f t="shared" si="6"/>
        <v/>
      </c>
      <c r="U28" s="72" t="str">
        <f t="shared" si="14"/>
        <v/>
      </c>
      <c r="V28" s="72" t="str">
        <f t="shared" si="7"/>
        <v/>
      </c>
      <c r="W28" s="72" t="str">
        <f t="shared" si="15"/>
        <v/>
      </c>
      <c r="X28" s="72" t="str">
        <f t="shared" si="16"/>
        <v/>
      </c>
      <c r="Y28" s="146" t="str">
        <f t="shared" si="17"/>
        <v/>
      </c>
      <c r="Z28" s="144" t="str">
        <f t="shared" si="8"/>
        <v/>
      </c>
      <c r="AA28" s="145" t="str">
        <f t="shared" si="9"/>
        <v/>
      </c>
      <c r="AB28" s="75"/>
      <c r="AC28" s="44" t="str">
        <f>IF(E28="","",УчастДев!F28)</f>
        <v/>
      </c>
      <c r="AD28" s="13"/>
      <c r="AE28" s="8">
        <f>'1тур'!B29</f>
        <v>0</v>
      </c>
      <c r="AF28" s="8">
        <f>'1тур'!I29</f>
        <v>0</v>
      </c>
      <c r="AG28" s="8">
        <f>'2тур_Дев'!B29</f>
        <v>0</v>
      </c>
      <c r="AH28" s="27" t="str">
        <f>'2тур_Дев'!F29</f>
        <v/>
      </c>
      <c r="AI28" s="8">
        <f>'4тур_Дев'!B30</f>
        <v>0</v>
      </c>
      <c r="AJ28" s="8" t="str">
        <f>'4тур_Дев'!F30</f>
        <v>х</v>
      </c>
      <c r="AK28" s="17">
        <f>'4тур_Дев'!G30</f>
        <v>0</v>
      </c>
      <c r="AL28" s="17" t="str">
        <f>'4тур_Дев'!L30</f>
        <v>х</v>
      </c>
      <c r="AM28" s="48">
        <f>'4тур_Дев'!M30</f>
        <v>0</v>
      </c>
      <c r="AN28" s="42">
        <f>'3тур_Дев'!C30</f>
        <v>0</v>
      </c>
      <c r="AO28" s="48" t="str">
        <f>'3тур_Дев'!N30</f>
        <v/>
      </c>
    </row>
    <row r="29" spans="1:41" ht="15" customHeight="1">
      <c r="A29" s="7" t="str">
        <f>IF(C29="","",COUNTA($C$10:C29))</f>
        <v/>
      </c>
      <c r="B29" s="35" t="str">
        <f>IF(УчастДев!B29="","",УчастДев!B29)</f>
        <v/>
      </c>
      <c r="C29" s="44" t="str">
        <f>IF(УчастДев!C29="","",УчастДев!C29)</f>
        <v/>
      </c>
      <c r="D29" s="40" t="str">
        <f>IF(УчастДев!D29="","",УчастДев!D29)</f>
        <v/>
      </c>
      <c r="E29" s="41" t="str">
        <f>IF(УчастДев!E29="","",УчастДев!E29)</f>
        <v/>
      </c>
      <c r="F29" s="205" t="str">
        <f>IF(УчастДев!G29="","",УчастДев!G29)</f>
        <v/>
      </c>
      <c r="G29" s="72" t="str">
        <f t="shared" si="0"/>
        <v/>
      </c>
      <c r="H29" s="146" t="str">
        <f t="shared" si="10"/>
        <v/>
      </c>
      <c r="I29" s="204" t="str">
        <f>IF(УчастДев!H29="","",УчастДев!H29)</f>
        <v/>
      </c>
      <c r="J29" s="72" t="str">
        <f t="shared" si="1"/>
        <v/>
      </c>
      <c r="K29" s="146" t="str">
        <f t="shared" si="2"/>
        <v/>
      </c>
      <c r="L29" s="203" t="str">
        <f>IF(УчастДев!I29="","",УчастДев!I29)</f>
        <v/>
      </c>
      <c r="M29" s="73" t="str">
        <f t="shared" si="11"/>
        <v/>
      </c>
      <c r="N29" s="146" t="str">
        <f t="shared" si="3"/>
        <v/>
      </c>
      <c r="O29" s="204" t="str">
        <f>IF(УчастДев!J29="","",УчастДев!J29)</f>
        <v/>
      </c>
      <c r="P29" s="72" t="str">
        <f t="shared" si="4"/>
        <v/>
      </c>
      <c r="Q29" s="72" t="str">
        <f t="shared" si="12"/>
        <v/>
      </c>
      <c r="R29" s="73" t="str">
        <f t="shared" si="5"/>
        <v/>
      </c>
      <c r="S29" s="72" t="str">
        <f t="shared" si="13"/>
        <v/>
      </c>
      <c r="T29" s="73" t="str">
        <f t="shared" si="6"/>
        <v/>
      </c>
      <c r="U29" s="72" t="str">
        <f t="shared" si="14"/>
        <v/>
      </c>
      <c r="V29" s="72" t="str">
        <f t="shared" si="7"/>
        <v/>
      </c>
      <c r="W29" s="72" t="str">
        <f t="shared" si="15"/>
        <v/>
      </c>
      <c r="X29" s="72" t="str">
        <f t="shared" si="16"/>
        <v/>
      </c>
      <c r="Y29" s="146" t="str">
        <f t="shared" si="17"/>
        <v/>
      </c>
      <c r="Z29" s="144" t="str">
        <f t="shared" si="8"/>
        <v/>
      </c>
      <c r="AA29" s="145" t="str">
        <f t="shared" si="9"/>
        <v/>
      </c>
      <c r="AB29" s="75"/>
      <c r="AC29" s="44" t="str">
        <f>IF(E29="","",УчастДев!F29)</f>
        <v/>
      </c>
      <c r="AD29" s="13"/>
      <c r="AE29" s="8">
        <f>'1тур'!B30</f>
        <v>0</v>
      </c>
      <c r="AF29" s="8">
        <f>'1тур'!I30</f>
        <v>0</v>
      </c>
      <c r="AG29" s="8">
        <f>'2тур_Дев'!B30</f>
        <v>0</v>
      </c>
      <c r="AH29" s="27" t="str">
        <f>'2тур_Дев'!F30</f>
        <v/>
      </c>
      <c r="AI29" s="8">
        <f>'4тур_Дев'!B31</f>
        <v>0</v>
      </c>
      <c r="AJ29" s="8" t="str">
        <f>'4тур_Дев'!F31</f>
        <v>х</v>
      </c>
      <c r="AK29" s="17">
        <f>'4тур_Дев'!G31</f>
        <v>0</v>
      </c>
      <c r="AL29" s="17" t="str">
        <f>'4тур_Дев'!L31</f>
        <v>х</v>
      </c>
      <c r="AM29" s="48">
        <f>'4тур_Дев'!M31</f>
        <v>0</v>
      </c>
      <c r="AN29" s="42">
        <f>'3тур_Дев'!C31</f>
        <v>0</v>
      </c>
      <c r="AO29" s="48" t="str">
        <f>'3тур_Дев'!N31</f>
        <v/>
      </c>
    </row>
    <row r="30" spans="1:41" ht="15" customHeight="1">
      <c r="A30" s="7" t="str">
        <f>IF(C30="","",COUNTA($C$10:C30))</f>
        <v/>
      </c>
      <c r="B30" s="35" t="str">
        <f>IF(УчастДев!B30="","",УчастДев!B30)</f>
        <v/>
      </c>
      <c r="C30" s="44" t="str">
        <f>IF(УчастДев!C30="","",УчастДев!C30)</f>
        <v/>
      </c>
      <c r="D30" s="40" t="str">
        <f>IF(УчастДев!D30="","",УчастДев!D30)</f>
        <v/>
      </c>
      <c r="E30" s="41" t="str">
        <f>IF(УчастДев!E30="","",УчастДев!E30)</f>
        <v/>
      </c>
      <c r="F30" s="205" t="str">
        <f>IF(УчастДев!G30="","",УчастДев!G30)</f>
        <v/>
      </c>
      <c r="G30" s="72" t="str">
        <f t="shared" si="0"/>
        <v/>
      </c>
      <c r="H30" s="146" t="str">
        <f t="shared" si="10"/>
        <v/>
      </c>
      <c r="I30" s="204" t="str">
        <f>IF(УчастДев!H30="","",УчастДев!H30)</f>
        <v/>
      </c>
      <c r="J30" s="72" t="str">
        <f t="shared" si="1"/>
        <v/>
      </c>
      <c r="K30" s="146" t="str">
        <f t="shared" si="2"/>
        <v/>
      </c>
      <c r="L30" s="203" t="str">
        <f>IF(УчастДев!I30="","",УчастДев!I30)</f>
        <v/>
      </c>
      <c r="M30" s="73" t="str">
        <f t="shared" si="11"/>
        <v/>
      </c>
      <c r="N30" s="146" t="str">
        <f t="shared" si="3"/>
        <v/>
      </c>
      <c r="O30" s="204" t="str">
        <f>IF(УчастДев!J30="","",УчастДев!J30)</f>
        <v/>
      </c>
      <c r="P30" s="72" t="str">
        <f t="shared" si="4"/>
        <v/>
      </c>
      <c r="Q30" s="72" t="str">
        <f t="shared" si="12"/>
        <v/>
      </c>
      <c r="R30" s="73" t="str">
        <f t="shared" si="5"/>
        <v/>
      </c>
      <c r="S30" s="72" t="str">
        <f t="shared" si="13"/>
        <v/>
      </c>
      <c r="T30" s="73" t="str">
        <f t="shared" si="6"/>
        <v/>
      </c>
      <c r="U30" s="72" t="str">
        <f t="shared" si="14"/>
        <v/>
      </c>
      <c r="V30" s="72" t="str">
        <f t="shared" si="7"/>
        <v/>
      </c>
      <c r="W30" s="72" t="str">
        <f t="shared" si="15"/>
        <v/>
      </c>
      <c r="X30" s="72" t="str">
        <f t="shared" si="16"/>
        <v/>
      </c>
      <c r="Y30" s="146" t="str">
        <f t="shared" si="17"/>
        <v/>
      </c>
      <c r="Z30" s="144" t="str">
        <f t="shared" si="8"/>
        <v/>
      </c>
      <c r="AA30" s="145" t="str">
        <f t="shared" si="9"/>
        <v/>
      </c>
      <c r="AB30" s="75"/>
      <c r="AC30" s="44" t="str">
        <f>IF(E30="","",УчастДев!F30)</f>
        <v/>
      </c>
      <c r="AD30" s="13"/>
      <c r="AE30" s="8">
        <f>'1тур'!B31</f>
        <v>0</v>
      </c>
      <c r="AF30" s="8">
        <f>'1тур'!I31</f>
        <v>0</v>
      </c>
      <c r="AG30" s="8">
        <f>'2тур_Дев'!B31</f>
        <v>0</v>
      </c>
      <c r="AH30" s="27" t="str">
        <f>'2тур_Дев'!F31</f>
        <v/>
      </c>
      <c r="AI30" s="8">
        <f>'4тур_Дев'!B32</f>
        <v>0</v>
      </c>
      <c r="AJ30" s="8" t="str">
        <f>'4тур_Дев'!F32</f>
        <v>х</v>
      </c>
      <c r="AK30" s="17">
        <f>'4тур_Дев'!G32</f>
        <v>0</v>
      </c>
      <c r="AL30" s="17" t="str">
        <f>'4тур_Дев'!L32</f>
        <v>х</v>
      </c>
      <c r="AM30" s="48">
        <f>'4тур_Дев'!M32</f>
        <v>0</v>
      </c>
      <c r="AN30" s="42">
        <f>'3тур_Дев'!C32</f>
        <v>0</v>
      </c>
      <c r="AO30" s="48" t="str">
        <f>'3тур_Дев'!N32</f>
        <v/>
      </c>
    </row>
    <row r="31" spans="1:41" ht="15" customHeight="1">
      <c r="A31" s="7" t="str">
        <f>IF(C31="","",COUNTA($C$10:C31))</f>
        <v/>
      </c>
      <c r="B31" s="35" t="str">
        <f>IF(УчастДев!B31="","",УчастДев!B31)</f>
        <v/>
      </c>
      <c r="C31" s="44" t="str">
        <f>IF(УчастДев!C31="","",УчастДев!C31)</f>
        <v/>
      </c>
      <c r="D31" s="40" t="str">
        <f>IF(УчастДев!D31="","",УчастДев!D31)</f>
        <v/>
      </c>
      <c r="E31" s="41" t="str">
        <f>IF(УчастДев!E31="","",УчастДев!E31)</f>
        <v/>
      </c>
      <c r="F31" s="205" t="str">
        <f>IF(УчастДев!G31="","",УчастДев!G31)</f>
        <v/>
      </c>
      <c r="G31" s="72" t="str">
        <f t="shared" si="0"/>
        <v/>
      </c>
      <c r="H31" s="146" t="str">
        <f t="shared" si="10"/>
        <v/>
      </c>
      <c r="I31" s="204" t="str">
        <f>IF(УчастДев!H31="","",УчастДев!H31)</f>
        <v/>
      </c>
      <c r="J31" s="72" t="str">
        <f t="shared" si="1"/>
        <v/>
      </c>
      <c r="K31" s="146" t="str">
        <f t="shared" si="2"/>
        <v/>
      </c>
      <c r="L31" s="203" t="str">
        <f>IF(УчастДев!I31="","",УчастДев!I31)</f>
        <v/>
      </c>
      <c r="M31" s="73" t="str">
        <f t="shared" si="11"/>
        <v/>
      </c>
      <c r="N31" s="146" t="str">
        <f t="shared" si="3"/>
        <v/>
      </c>
      <c r="O31" s="204" t="str">
        <f>IF(УчастДев!J31="","",УчастДев!J31)</f>
        <v/>
      </c>
      <c r="P31" s="72" t="str">
        <f t="shared" si="4"/>
        <v/>
      </c>
      <c r="Q31" s="72" t="str">
        <f t="shared" si="12"/>
        <v/>
      </c>
      <c r="R31" s="73" t="str">
        <f t="shared" si="5"/>
        <v/>
      </c>
      <c r="S31" s="72" t="str">
        <f t="shared" si="13"/>
        <v/>
      </c>
      <c r="T31" s="73" t="str">
        <f t="shared" si="6"/>
        <v/>
      </c>
      <c r="U31" s="72" t="str">
        <f t="shared" si="14"/>
        <v/>
      </c>
      <c r="V31" s="72" t="str">
        <f t="shared" si="7"/>
        <v/>
      </c>
      <c r="W31" s="72" t="str">
        <f t="shared" si="15"/>
        <v/>
      </c>
      <c r="X31" s="72" t="str">
        <f t="shared" si="16"/>
        <v/>
      </c>
      <c r="Y31" s="146" t="str">
        <f t="shared" si="17"/>
        <v/>
      </c>
      <c r="Z31" s="144" t="str">
        <f t="shared" si="8"/>
        <v/>
      </c>
      <c r="AA31" s="145" t="str">
        <f t="shared" si="9"/>
        <v/>
      </c>
      <c r="AB31" s="75"/>
      <c r="AC31" s="44" t="str">
        <f>IF(E31="","",УчастДев!F31)</f>
        <v/>
      </c>
      <c r="AD31" s="13"/>
      <c r="AE31" s="8">
        <f>'1тур'!B32</f>
        <v>0</v>
      </c>
      <c r="AF31" s="8">
        <f>'1тур'!I32</f>
        <v>0</v>
      </c>
      <c r="AG31" s="8">
        <f>'2тур_Дев'!B32</f>
        <v>0</v>
      </c>
      <c r="AH31" s="27" t="str">
        <f>'2тур_Дев'!F32</f>
        <v/>
      </c>
      <c r="AI31" s="8">
        <f>'4тур_Дев'!B33</f>
        <v>0</v>
      </c>
      <c r="AJ31" s="8" t="str">
        <f>'4тур_Дев'!F33</f>
        <v>х</v>
      </c>
      <c r="AK31" s="17">
        <f>'4тур_Дев'!G33</f>
        <v>0</v>
      </c>
      <c r="AL31" s="17" t="str">
        <f>'4тур_Дев'!L33</f>
        <v>х</v>
      </c>
      <c r="AM31" s="48">
        <f>'4тур_Дев'!M33</f>
        <v>0</v>
      </c>
      <c r="AN31" s="42">
        <f>'3тур_Дев'!C33</f>
        <v>0</v>
      </c>
      <c r="AO31" s="48" t="str">
        <f>'3тур_Дев'!N33</f>
        <v/>
      </c>
    </row>
    <row r="32" spans="1:41" ht="15" customHeight="1">
      <c r="A32" s="7" t="str">
        <f>IF(C32="","",COUNTA($C$10:C32))</f>
        <v/>
      </c>
      <c r="B32" s="35" t="str">
        <f>IF(УчастДев!B32="","",УчастДев!B32)</f>
        <v/>
      </c>
      <c r="C32" s="44" t="str">
        <f>IF(УчастДев!C32="","",УчастДев!C32)</f>
        <v/>
      </c>
      <c r="D32" s="40" t="str">
        <f>IF(УчастДев!D32="","",УчастДев!D32)</f>
        <v/>
      </c>
      <c r="E32" s="41" t="str">
        <f>IF(УчастДев!E32="","",УчастДев!E32)</f>
        <v/>
      </c>
      <c r="F32" s="205" t="str">
        <f>IF(УчастДев!G32="","",УчастДев!G32)</f>
        <v/>
      </c>
      <c r="G32" s="72" t="str">
        <f t="shared" si="0"/>
        <v/>
      </c>
      <c r="H32" s="146" t="str">
        <f t="shared" si="10"/>
        <v/>
      </c>
      <c r="I32" s="204" t="str">
        <f>IF(УчастДев!H32="","",УчастДев!H32)</f>
        <v/>
      </c>
      <c r="J32" s="72" t="str">
        <f t="shared" si="1"/>
        <v/>
      </c>
      <c r="K32" s="146" t="str">
        <f t="shared" si="2"/>
        <v/>
      </c>
      <c r="L32" s="203" t="str">
        <f>IF(УчастДев!I32="","",УчастДев!I32)</f>
        <v/>
      </c>
      <c r="M32" s="73" t="str">
        <f t="shared" si="11"/>
        <v/>
      </c>
      <c r="N32" s="146" t="str">
        <f t="shared" si="3"/>
        <v/>
      </c>
      <c r="O32" s="204" t="str">
        <f>IF(УчастДев!J32="","",УчастДев!J32)</f>
        <v/>
      </c>
      <c r="P32" s="72" t="str">
        <f t="shared" si="4"/>
        <v/>
      </c>
      <c r="Q32" s="72" t="str">
        <f t="shared" si="12"/>
        <v/>
      </c>
      <c r="R32" s="73" t="str">
        <f t="shared" si="5"/>
        <v/>
      </c>
      <c r="S32" s="72" t="str">
        <f t="shared" si="13"/>
        <v/>
      </c>
      <c r="T32" s="73" t="str">
        <f t="shared" si="6"/>
        <v/>
      </c>
      <c r="U32" s="72" t="str">
        <f t="shared" si="14"/>
        <v/>
      </c>
      <c r="V32" s="72" t="str">
        <f t="shared" si="7"/>
        <v/>
      </c>
      <c r="W32" s="72" t="str">
        <f t="shared" si="15"/>
        <v/>
      </c>
      <c r="X32" s="72" t="str">
        <f t="shared" si="16"/>
        <v/>
      </c>
      <c r="Y32" s="146" t="str">
        <f t="shared" si="17"/>
        <v/>
      </c>
      <c r="Z32" s="144" t="str">
        <f t="shared" si="8"/>
        <v/>
      </c>
      <c r="AA32" s="145" t="str">
        <f>IF(ISNUMBER(Z32),RANK(Z32,$Z$10:$Z$66,1),"")</f>
        <v/>
      </c>
      <c r="AB32" s="75"/>
      <c r="AC32" s="44" t="str">
        <f>IF(E32="","",УчастДев!F32)</f>
        <v/>
      </c>
      <c r="AD32" s="13"/>
      <c r="AE32" s="8">
        <f>'1тур'!B33</f>
        <v>0</v>
      </c>
      <c r="AF32" s="8">
        <f>'1тур'!I33</f>
        <v>0</v>
      </c>
      <c r="AG32" s="8">
        <f>'2тур_Дев'!B33</f>
        <v>0</v>
      </c>
      <c r="AH32" s="27" t="str">
        <f>'2тур_Дев'!F33</f>
        <v/>
      </c>
      <c r="AI32" s="8">
        <f>'4тур_Дев'!B34</f>
        <v>0</v>
      </c>
      <c r="AJ32" s="8" t="str">
        <f>'4тур_Дев'!F34</f>
        <v>х</v>
      </c>
      <c r="AK32" s="17">
        <f>'4тур_Дев'!G34</f>
        <v>0</v>
      </c>
      <c r="AL32" s="17" t="str">
        <f>'4тур_Дев'!L34</f>
        <v>х</v>
      </c>
      <c r="AM32" s="48">
        <f>'4тур_Дев'!M34</f>
        <v>0</v>
      </c>
      <c r="AN32" s="42">
        <f>'3тур_Дев'!C34</f>
        <v>0</v>
      </c>
      <c r="AO32" s="48" t="str">
        <f>'3тур_Дев'!N34</f>
        <v/>
      </c>
    </row>
    <row r="33" spans="1:41" ht="15" customHeight="1">
      <c r="A33" s="7" t="str">
        <f>IF(C33="","",COUNTA($C$10:C33))</f>
        <v/>
      </c>
      <c r="B33" s="35" t="str">
        <f>IF(УчастДев!B33="","",УчастДев!B33)</f>
        <v/>
      </c>
      <c r="C33" s="44" t="str">
        <f>IF(УчастДев!C33="","",УчастДев!C33)</f>
        <v/>
      </c>
      <c r="D33" s="40" t="str">
        <f>IF(УчастДев!D33="","",УчастДев!D33)</f>
        <v/>
      </c>
      <c r="E33" s="41" t="str">
        <f>IF(УчастДев!E33="","",УчастДев!E33)</f>
        <v/>
      </c>
      <c r="F33" s="205" t="str">
        <f>IF(УчастДев!G33="","",УчастДев!G33)</f>
        <v/>
      </c>
      <c r="G33" s="72" t="str">
        <f t="shared" si="0"/>
        <v/>
      </c>
      <c r="H33" s="146" t="str">
        <f t="shared" si="10"/>
        <v/>
      </c>
      <c r="I33" s="204" t="str">
        <f>IF(УчастДев!H33="","",УчастДев!H33)</f>
        <v/>
      </c>
      <c r="J33" s="72" t="str">
        <f t="shared" si="1"/>
        <v/>
      </c>
      <c r="K33" s="146" t="str">
        <f>IF(J33="","",RANK(J33,$J$10:$J$60,1))</f>
        <v/>
      </c>
      <c r="L33" s="203" t="str">
        <f>IF(УчастДев!I33="","",УчастДев!I33)</f>
        <v/>
      </c>
      <c r="M33" s="73" t="str">
        <f t="shared" si="11"/>
        <v/>
      </c>
      <c r="N33" s="146" t="str">
        <f t="shared" si="3"/>
        <v/>
      </c>
      <c r="O33" s="204" t="str">
        <f>IF(УчастДев!J33="","",УчастДев!J33)</f>
        <v/>
      </c>
      <c r="P33" s="72" t="str">
        <f t="shared" si="4"/>
        <v/>
      </c>
      <c r="Q33" s="72" t="str">
        <f t="shared" si="12"/>
        <v/>
      </c>
      <c r="R33" s="73"/>
      <c r="S33" s="72" t="str">
        <f t="shared" si="13"/>
        <v/>
      </c>
      <c r="T33" s="73" t="str">
        <f t="shared" si="6"/>
        <v/>
      </c>
      <c r="U33" s="72" t="str">
        <f t="shared" si="14"/>
        <v/>
      </c>
      <c r="V33" s="72" t="str">
        <f t="shared" si="7"/>
        <v/>
      </c>
      <c r="W33" s="72" t="str">
        <f t="shared" si="15"/>
        <v/>
      </c>
      <c r="X33" s="72" t="str">
        <f t="shared" si="16"/>
        <v/>
      </c>
      <c r="Y33" s="146" t="str">
        <f t="shared" si="17"/>
        <v/>
      </c>
      <c r="Z33" s="144" t="str">
        <f t="shared" si="8"/>
        <v/>
      </c>
      <c r="AA33" s="145" t="str">
        <f t="shared" ref="AA33:AA60" si="18">IF(ISNUMBER(Z33),RANK(Z33,$Z$10:$Z$66,1),"")</f>
        <v/>
      </c>
      <c r="AB33" s="75"/>
      <c r="AC33" s="44" t="str">
        <f>IF(E33="","",УчастДев!F33)</f>
        <v/>
      </c>
      <c r="AD33" s="13"/>
      <c r="AE33" s="8">
        <f>'1тур'!B34</f>
        <v>0</v>
      </c>
      <c r="AF33" s="8">
        <f>'1тур'!I34</f>
        <v>0</v>
      </c>
      <c r="AG33" s="8">
        <f>'2тур_Дев'!B34</f>
        <v>0</v>
      </c>
      <c r="AH33" s="27" t="str">
        <f>'2тур_Дев'!F34</f>
        <v/>
      </c>
      <c r="AI33" s="8">
        <f>'4тур_Дев'!B35</f>
        <v>0</v>
      </c>
      <c r="AJ33" s="8" t="str">
        <f>'4тур_Дев'!F35</f>
        <v>х</v>
      </c>
      <c r="AK33" s="17">
        <f>'4тур_Дев'!G35</f>
        <v>0</v>
      </c>
      <c r="AL33" s="17" t="str">
        <f>'4тур_Дев'!L35</f>
        <v>х</v>
      </c>
      <c r="AM33" s="48">
        <f>'4тур_Дев'!M35</f>
        <v>0</v>
      </c>
      <c r="AN33" s="42">
        <f>'3тур_Дев'!C35</f>
        <v>0</v>
      </c>
      <c r="AO33" s="48" t="str">
        <f>'3тур_Дев'!N35</f>
        <v/>
      </c>
    </row>
    <row r="34" spans="1:41" ht="15" customHeight="1">
      <c r="A34" s="7" t="str">
        <f>IF(C34="","",COUNTA($C$10:C34))</f>
        <v/>
      </c>
      <c r="B34" s="35" t="str">
        <f>IF(УчастДев!B34="","",УчастДев!B34)</f>
        <v/>
      </c>
      <c r="C34" s="44" t="str">
        <f>IF(УчастДев!C34="","",УчастДев!C34)</f>
        <v/>
      </c>
      <c r="D34" s="40" t="str">
        <f>IF(УчастДев!D34="","",УчастДев!D34)</f>
        <v/>
      </c>
      <c r="E34" s="41" t="str">
        <f>IF(УчастДев!E34="","",УчастДев!E34)</f>
        <v/>
      </c>
      <c r="F34" s="205" t="str">
        <f>IF(УчастДев!G34="","",УчастДев!G34)</f>
        <v/>
      </c>
      <c r="G34" s="72" t="str">
        <f t="shared" si="0"/>
        <v/>
      </c>
      <c r="H34" s="146" t="str">
        <f t="shared" si="10"/>
        <v/>
      </c>
      <c r="I34" s="204" t="str">
        <f>IF(УчастДев!H34="","",УчастДев!H34)</f>
        <v/>
      </c>
      <c r="J34" s="72" t="str">
        <f t="shared" si="1"/>
        <v/>
      </c>
      <c r="K34" s="146" t="str">
        <f t="shared" ref="K34:K60" si="19">IF(J34="","",RANK(J34,$J$10:$J$60,1))</f>
        <v/>
      </c>
      <c r="L34" s="203" t="str">
        <f>IF(УчастДев!I34="","",УчастДев!I34)</f>
        <v/>
      </c>
      <c r="M34" s="73" t="str">
        <f t="shared" si="11"/>
        <v/>
      </c>
      <c r="N34" s="146" t="str">
        <f t="shared" si="3"/>
        <v/>
      </c>
      <c r="O34" s="204" t="str">
        <f>IF(УчастДев!J34="","",УчастДев!J34)</f>
        <v/>
      </c>
      <c r="P34" s="72" t="str">
        <f t="shared" si="4"/>
        <v/>
      </c>
      <c r="Q34" s="72" t="str">
        <f t="shared" si="12"/>
        <v/>
      </c>
      <c r="R34" s="73" t="str">
        <f t="shared" ref="R34:R41" si="20">IF(O34="","",VLOOKUP(O34,$AI$10:$AM$66,3,0))</f>
        <v/>
      </c>
      <c r="S34" s="72" t="str">
        <f t="shared" si="13"/>
        <v/>
      </c>
      <c r="T34" s="73" t="str">
        <f t="shared" si="6"/>
        <v/>
      </c>
      <c r="U34" s="72" t="str">
        <f t="shared" si="14"/>
        <v/>
      </c>
      <c r="V34" s="72" t="str">
        <f t="shared" si="7"/>
        <v/>
      </c>
      <c r="W34" s="72" t="str">
        <f t="shared" si="15"/>
        <v/>
      </c>
      <c r="X34" s="72" t="str">
        <f t="shared" si="16"/>
        <v/>
      </c>
      <c r="Y34" s="146" t="str">
        <f t="shared" si="17"/>
        <v/>
      </c>
      <c r="Z34" s="144" t="str">
        <f t="shared" si="8"/>
        <v/>
      </c>
      <c r="AA34" s="145" t="str">
        <f t="shared" si="18"/>
        <v/>
      </c>
      <c r="AB34" s="75"/>
      <c r="AC34" s="44" t="str">
        <f>IF(E34="","",УчастДев!F34)</f>
        <v/>
      </c>
      <c r="AD34" s="13"/>
      <c r="AE34" s="8">
        <f>'1тур'!B35</f>
        <v>0</v>
      </c>
      <c r="AF34" s="8">
        <f>'1тур'!I35</f>
        <v>0</v>
      </c>
      <c r="AG34" s="8">
        <f>'2тур_Дев'!B35</f>
        <v>0</v>
      </c>
      <c r="AH34" s="27" t="str">
        <f>'2тур_Дев'!F35</f>
        <v/>
      </c>
      <c r="AI34" s="8">
        <f>'4тур_Дев'!B36</f>
        <v>0</v>
      </c>
      <c r="AJ34" s="8" t="str">
        <f>'4тур_Дев'!F36</f>
        <v>х</v>
      </c>
      <c r="AK34" s="17">
        <f>'4тур_Дев'!G36</f>
        <v>0</v>
      </c>
      <c r="AL34" s="17" t="str">
        <f>'4тур_Дев'!L36</f>
        <v>х</v>
      </c>
      <c r="AM34" s="48">
        <f>'4тур_Дев'!M36</f>
        <v>0</v>
      </c>
      <c r="AN34" s="42">
        <f>'3тур_Дев'!C36</f>
        <v>0</v>
      </c>
      <c r="AO34" s="48" t="str">
        <f>'3тур_Дев'!N36</f>
        <v/>
      </c>
    </row>
    <row r="35" spans="1:41" ht="15" customHeight="1">
      <c r="A35" s="7" t="str">
        <f>IF(C35="","",COUNTA($C$10:C35))</f>
        <v/>
      </c>
      <c r="B35" s="35" t="str">
        <f>IF(УчастДев!B35="","",УчастДев!B35)</f>
        <v/>
      </c>
      <c r="C35" s="44" t="str">
        <f>IF(УчастДев!C35="","",УчастДев!C35)</f>
        <v/>
      </c>
      <c r="D35" s="40" t="str">
        <f>IF(УчастДев!D35="","",УчастДев!D35)</f>
        <v/>
      </c>
      <c r="E35" s="41" t="str">
        <f>IF(УчастДев!E35="","",УчастДев!E35)</f>
        <v/>
      </c>
      <c r="F35" s="205" t="str">
        <f>IF(УчастДев!G35="","",УчастДев!G35)</f>
        <v/>
      </c>
      <c r="G35" s="72" t="str">
        <f t="shared" si="0"/>
        <v/>
      </c>
      <c r="H35" s="146" t="str">
        <f t="shared" si="10"/>
        <v/>
      </c>
      <c r="I35" s="204" t="str">
        <f>IF(УчастДев!H35="","",УчастДев!H35)</f>
        <v/>
      </c>
      <c r="J35" s="72" t="str">
        <f t="shared" si="1"/>
        <v/>
      </c>
      <c r="K35" s="146" t="str">
        <f t="shared" si="19"/>
        <v/>
      </c>
      <c r="L35" s="203" t="str">
        <f>IF(УчастДев!I35="","",УчастДев!I35)</f>
        <v/>
      </c>
      <c r="M35" s="73" t="str">
        <f t="shared" si="11"/>
        <v/>
      </c>
      <c r="N35" s="146" t="str">
        <f t="shared" si="3"/>
        <v/>
      </c>
      <c r="O35" s="204" t="str">
        <f>IF(УчастДев!J35="","",УчастДев!J35)</f>
        <v/>
      </c>
      <c r="P35" s="72" t="str">
        <f t="shared" si="4"/>
        <v/>
      </c>
      <c r="Q35" s="72" t="str">
        <f t="shared" si="12"/>
        <v/>
      </c>
      <c r="R35" s="73" t="str">
        <f t="shared" si="20"/>
        <v/>
      </c>
      <c r="S35" s="72" t="str">
        <f t="shared" si="13"/>
        <v/>
      </c>
      <c r="T35" s="73" t="str">
        <f t="shared" si="6"/>
        <v/>
      </c>
      <c r="U35" s="72" t="str">
        <f t="shared" si="14"/>
        <v/>
      </c>
      <c r="V35" s="72" t="str">
        <f t="shared" si="7"/>
        <v/>
      </c>
      <c r="W35" s="72" t="str">
        <f t="shared" si="15"/>
        <v/>
      </c>
      <c r="X35" s="72" t="str">
        <f t="shared" si="16"/>
        <v/>
      </c>
      <c r="Y35" s="146" t="str">
        <f t="shared" si="17"/>
        <v/>
      </c>
      <c r="Z35" s="144" t="str">
        <f t="shared" si="8"/>
        <v/>
      </c>
      <c r="AA35" s="145" t="str">
        <f t="shared" si="18"/>
        <v/>
      </c>
      <c r="AB35" s="75"/>
      <c r="AC35" s="44" t="str">
        <f>IF(E35="","",УчастДев!F35)</f>
        <v/>
      </c>
      <c r="AD35" s="13"/>
      <c r="AE35" s="8">
        <f>'1тур'!B36</f>
        <v>0</v>
      </c>
      <c r="AF35" s="8">
        <f>'1тур'!I36</f>
        <v>0</v>
      </c>
      <c r="AG35" s="8">
        <f>'2тур_Дев'!B36</f>
        <v>0</v>
      </c>
      <c r="AH35" s="27" t="str">
        <f>'2тур_Дев'!F36</f>
        <v/>
      </c>
      <c r="AI35" s="8">
        <f>'4тур_Дев'!B37</f>
        <v>0</v>
      </c>
      <c r="AJ35" s="8" t="str">
        <f>'4тур_Дев'!F37</f>
        <v>х</v>
      </c>
      <c r="AK35" s="17">
        <f>'4тур_Дев'!G37</f>
        <v>0</v>
      </c>
      <c r="AL35" s="17" t="str">
        <f>'4тур_Дев'!L37</f>
        <v>х</v>
      </c>
      <c r="AM35" s="48">
        <f>'4тур_Дев'!M37</f>
        <v>0</v>
      </c>
      <c r="AN35" s="42">
        <f>'3тур_Дев'!C37</f>
        <v>0</v>
      </c>
      <c r="AO35" s="48" t="str">
        <f>'3тур_Дев'!N37</f>
        <v/>
      </c>
    </row>
    <row r="36" spans="1:41" ht="15" customHeight="1">
      <c r="A36" s="7" t="str">
        <f>IF(C36="","",COUNTA($C$10:C36))</f>
        <v/>
      </c>
      <c r="B36" s="35" t="str">
        <f>IF(УчастДев!B36="","",УчастДев!B36)</f>
        <v/>
      </c>
      <c r="C36" s="44" t="str">
        <f>IF(УчастДев!C36="","",УчастДев!C36)</f>
        <v/>
      </c>
      <c r="D36" s="40" t="str">
        <f>IF(УчастДев!D36="","",УчастДев!D36)</f>
        <v/>
      </c>
      <c r="E36" s="41" t="str">
        <f>IF(УчастДев!E36="","",УчастДев!E36)</f>
        <v/>
      </c>
      <c r="F36" s="205" t="str">
        <f>IF(УчастДев!G36="","",УчастДев!G36)</f>
        <v/>
      </c>
      <c r="G36" s="72" t="str">
        <f t="shared" si="0"/>
        <v/>
      </c>
      <c r="H36" s="146" t="str">
        <f t="shared" si="10"/>
        <v/>
      </c>
      <c r="I36" s="204" t="str">
        <f>IF(УчастДев!H36="","",УчастДев!H36)</f>
        <v/>
      </c>
      <c r="J36" s="72" t="str">
        <f t="shared" si="1"/>
        <v/>
      </c>
      <c r="K36" s="146" t="str">
        <f t="shared" si="19"/>
        <v/>
      </c>
      <c r="L36" s="203" t="str">
        <f>IF(УчастДев!I36="","",УчастДев!I36)</f>
        <v/>
      </c>
      <c r="M36" s="73" t="str">
        <f t="shared" si="11"/>
        <v/>
      </c>
      <c r="N36" s="146" t="str">
        <f t="shared" si="3"/>
        <v/>
      </c>
      <c r="O36" s="204" t="str">
        <f>IF(УчастДев!J36="","",УчастДев!J36)</f>
        <v/>
      </c>
      <c r="P36" s="72" t="str">
        <f t="shared" si="4"/>
        <v/>
      </c>
      <c r="Q36" s="72" t="str">
        <f t="shared" si="12"/>
        <v/>
      </c>
      <c r="R36" s="73" t="str">
        <f t="shared" si="20"/>
        <v/>
      </c>
      <c r="S36" s="72" t="str">
        <f t="shared" si="13"/>
        <v/>
      </c>
      <c r="T36" s="73" t="str">
        <f t="shared" si="6"/>
        <v/>
      </c>
      <c r="U36" s="72" t="str">
        <f t="shared" si="14"/>
        <v/>
      </c>
      <c r="V36" s="72" t="str">
        <f t="shared" si="7"/>
        <v/>
      </c>
      <c r="W36" s="72" t="str">
        <f t="shared" si="15"/>
        <v/>
      </c>
      <c r="X36" s="72" t="str">
        <f t="shared" si="16"/>
        <v/>
      </c>
      <c r="Y36" s="146" t="str">
        <f t="shared" si="17"/>
        <v/>
      </c>
      <c r="Z36" s="144" t="str">
        <f t="shared" si="8"/>
        <v/>
      </c>
      <c r="AA36" s="145" t="str">
        <f t="shared" si="18"/>
        <v/>
      </c>
      <c r="AB36" s="75"/>
      <c r="AC36" s="44" t="str">
        <f>IF(E36="","",УчастДев!F36)</f>
        <v/>
      </c>
      <c r="AD36" s="8"/>
      <c r="AE36" s="8">
        <f>'1тур'!B37</f>
        <v>0</v>
      </c>
      <c r="AF36" s="8">
        <f>'1тур'!I37</f>
        <v>0</v>
      </c>
      <c r="AG36" s="8">
        <f>'2тур_Дев'!B37</f>
        <v>0</v>
      </c>
      <c r="AH36" s="27" t="str">
        <f>'2тур_Дев'!F37</f>
        <v/>
      </c>
      <c r="AI36" s="8">
        <f>'4тур_Дев'!B38</f>
        <v>0</v>
      </c>
      <c r="AJ36" s="8" t="str">
        <f>'4тур_Дев'!F38</f>
        <v>х</v>
      </c>
      <c r="AK36" s="17">
        <f>'4тур_Дев'!G38</f>
        <v>0</v>
      </c>
      <c r="AL36" s="17" t="str">
        <f>'4тур_Дев'!L38</f>
        <v>х</v>
      </c>
      <c r="AM36" s="48">
        <f>'4тур_Дев'!M38</f>
        <v>0</v>
      </c>
      <c r="AN36" s="42">
        <f>'3тур_Дев'!C38</f>
        <v>0</v>
      </c>
      <c r="AO36" s="48" t="str">
        <f>'3тур_Дев'!N38</f>
        <v/>
      </c>
    </row>
    <row r="37" spans="1:41" ht="15" customHeight="1">
      <c r="A37" s="7" t="str">
        <f>IF(C37="","",COUNTA($C$10:C37))</f>
        <v/>
      </c>
      <c r="B37" s="35" t="str">
        <f>IF(УчастДев!B37="","",УчастДев!B37)</f>
        <v/>
      </c>
      <c r="C37" s="44" t="str">
        <f>IF(УчастДев!C37="","",УчастДев!C37)</f>
        <v/>
      </c>
      <c r="D37" s="40" t="str">
        <f>IF(УчастДев!D37="","",УчастДев!D37)</f>
        <v/>
      </c>
      <c r="E37" s="41" t="str">
        <f>IF(УчастДев!E37="","",УчастДев!E37)</f>
        <v/>
      </c>
      <c r="F37" s="205" t="str">
        <f>IF(УчастДев!G37="","",УчастДев!G37)</f>
        <v/>
      </c>
      <c r="G37" s="72" t="str">
        <f t="shared" si="0"/>
        <v/>
      </c>
      <c r="H37" s="146" t="str">
        <f t="shared" si="10"/>
        <v/>
      </c>
      <c r="I37" s="204" t="str">
        <f>IF(УчастДев!H37="","",УчастДев!H37)</f>
        <v/>
      </c>
      <c r="J37" s="72" t="str">
        <f t="shared" si="1"/>
        <v/>
      </c>
      <c r="K37" s="146" t="str">
        <f t="shared" si="19"/>
        <v/>
      </c>
      <c r="L37" s="203" t="str">
        <f>IF(УчастДев!I37="","",УчастДев!I37)</f>
        <v/>
      </c>
      <c r="M37" s="73" t="str">
        <f t="shared" si="11"/>
        <v/>
      </c>
      <c r="N37" s="146" t="str">
        <f t="shared" si="3"/>
        <v/>
      </c>
      <c r="O37" s="204" t="str">
        <f>IF(УчастДев!J37="","",УчастДев!J37)</f>
        <v/>
      </c>
      <c r="P37" s="72" t="str">
        <f t="shared" si="4"/>
        <v/>
      </c>
      <c r="Q37" s="72" t="str">
        <f t="shared" si="12"/>
        <v/>
      </c>
      <c r="R37" s="73" t="str">
        <f t="shared" si="20"/>
        <v/>
      </c>
      <c r="S37" s="72" t="str">
        <f t="shared" si="13"/>
        <v/>
      </c>
      <c r="T37" s="73" t="str">
        <f t="shared" si="6"/>
        <v/>
      </c>
      <c r="U37" s="72" t="str">
        <f t="shared" si="14"/>
        <v/>
      </c>
      <c r="V37" s="72" t="str">
        <f t="shared" si="7"/>
        <v/>
      </c>
      <c r="W37" s="72" t="str">
        <f t="shared" si="15"/>
        <v/>
      </c>
      <c r="X37" s="72" t="str">
        <f t="shared" si="16"/>
        <v/>
      </c>
      <c r="Y37" s="146" t="str">
        <f t="shared" si="17"/>
        <v/>
      </c>
      <c r="Z37" s="144" t="str">
        <f t="shared" si="8"/>
        <v/>
      </c>
      <c r="AA37" s="145" t="str">
        <f t="shared" si="18"/>
        <v/>
      </c>
      <c r="AB37" s="75"/>
      <c r="AC37" s="44" t="str">
        <f>IF(E37="","",УчастДев!F37)</f>
        <v/>
      </c>
      <c r="AD37" s="8"/>
      <c r="AE37" s="8">
        <f>'1тур'!B38</f>
        <v>0</v>
      </c>
      <c r="AF37" s="8">
        <f>'1тур'!I38</f>
        <v>0</v>
      </c>
      <c r="AG37" s="8">
        <f>'2тур_Дев'!B38</f>
        <v>0</v>
      </c>
      <c r="AH37" s="27" t="str">
        <f>'2тур_Дев'!F38</f>
        <v/>
      </c>
      <c r="AI37" s="8">
        <f>'4тур_Дев'!B39</f>
        <v>0</v>
      </c>
      <c r="AJ37" s="8" t="str">
        <f>'4тур_Дев'!F39</f>
        <v>х</v>
      </c>
      <c r="AK37" s="17">
        <f>'4тур_Дев'!G39</f>
        <v>0</v>
      </c>
      <c r="AL37" s="17" t="str">
        <f>'4тур_Дев'!L39</f>
        <v>х</v>
      </c>
      <c r="AM37" s="48">
        <f>'4тур_Дев'!M39</f>
        <v>0</v>
      </c>
      <c r="AN37" s="42">
        <f>'3тур_Дев'!C39</f>
        <v>0</v>
      </c>
      <c r="AO37" s="48" t="str">
        <f>'3тур_Дев'!N39</f>
        <v/>
      </c>
    </row>
    <row r="38" spans="1:41" ht="15" customHeight="1">
      <c r="A38" s="7" t="str">
        <f>IF(C38="","",COUNTA($C$10:C38))</f>
        <v/>
      </c>
      <c r="B38" s="35" t="str">
        <f>IF(УчастДев!B38="","",УчастДев!B38)</f>
        <v/>
      </c>
      <c r="C38" s="44" t="str">
        <f>IF(УчастДев!C38="","",УчастДев!C38)</f>
        <v/>
      </c>
      <c r="D38" s="40" t="str">
        <f>IF(УчастДев!D38="","",УчастДев!D38)</f>
        <v/>
      </c>
      <c r="E38" s="41" t="str">
        <f>IF(УчастДев!E38="","",УчастДев!E38)</f>
        <v/>
      </c>
      <c r="F38" s="205" t="str">
        <f>IF(УчастДев!G38="","",УчастДев!G38)</f>
        <v/>
      </c>
      <c r="G38" s="72" t="str">
        <f t="shared" si="0"/>
        <v/>
      </c>
      <c r="H38" s="146" t="str">
        <f t="shared" si="10"/>
        <v/>
      </c>
      <c r="I38" s="204" t="str">
        <f>IF(УчастДев!H38="","",УчастДев!H38)</f>
        <v/>
      </c>
      <c r="J38" s="72" t="str">
        <f t="shared" si="1"/>
        <v/>
      </c>
      <c r="K38" s="146" t="str">
        <f t="shared" si="19"/>
        <v/>
      </c>
      <c r="L38" s="203" t="str">
        <f>IF(УчастДев!I38="","",УчастДев!I38)</f>
        <v/>
      </c>
      <c r="M38" s="73" t="str">
        <f t="shared" si="11"/>
        <v/>
      </c>
      <c r="N38" s="146" t="str">
        <f t="shared" si="3"/>
        <v/>
      </c>
      <c r="O38" s="204" t="str">
        <f>IF(УчастДев!J38="","",УчастДев!J38)</f>
        <v/>
      </c>
      <c r="P38" s="72" t="str">
        <f t="shared" si="4"/>
        <v/>
      </c>
      <c r="Q38" s="72" t="str">
        <f t="shared" si="12"/>
        <v/>
      </c>
      <c r="R38" s="73" t="str">
        <f t="shared" si="20"/>
        <v/>
      </c>
      <c r="S38" s="72" t="str">
        <f t="shared" si="13"/>
        <v/>
      </c>
      <c r="T38" s="73" t="str">
        <f t="shared" si="6"/>
        <v/>
      </c>
      <c r="U38" s="72" t="str">
        <f t="shared" si="14"/>
        <v/>
      </c>
      <c r="V38" s="72" t="str">
        <f t="shared" si="7"/>
        <v/>
      </c>
      <c r="W38" s="72" t="str">
        <f t="shared" si="15"/>
        <v/>
      </c>
      <c r="X38" s="72" t="str">
        <f t="shared" si="16"/>
        <v/>
      </c>
      <c r="Y38" s="146" t="str">
        <f t="shared" si="17"/>
        <v/>
      </c>
      <c r="Z38" s="144" t="str">
        <f t="shared" si="8"/>
        <v/>
      </c>
      <c r="AA38" s="145" t="str">
        <f t="shared" si="18"/>
        <v/>
      </c>
      <c r="AB38" s="75"/>
      <c r="AC38" s="44" t="str">
        <f>IF(E38="","",УчастДев!F38)</f>
        <v/>
      </c>
      <c r="AD38" s="8"/>
      <c r="AE38" s="8">
        <f>'1тур'!B39</f>
        <v>0</v>
      </c>
      <c r="AF38" s="8" t="str">
        <f>'1тур'!I39</f>
        <v/>
      </c>
      <c r="AG38" s="8">
        <f>'2тур_Дев'!B39</f>
        <v>0</v>
      </c>
      <c r="AH38" s="27" t="str">
        <f>'2тур_Дев'!F39</f>
        <v/>
      </c>
      <c r="AI38" s="8">
        <f>'4тур_Дев'!B40</f>
        <v>0</v>
      </c>
      <c r="AJ38" s="8" t="str">
        <f>'4тур_Дев'!F40</f>
        <v>х</v>
      </c>
      <c r="AK38" s="17">
        <f>'4тур_Дев'!G40</f>
        <v>0</v>
      </c>
      <c r="AL38" s="17" t="str">
        <f>'4тур_Дев'!L40</f>
        <v>х</v>
      </c>
      <c r="AM38" s="48">
        <f>'4тур_Дев'!M40</f>
        <v>0</v>
      </c>
      <c r="AN38" s="42">
        <f>'3тур_Дев'!C40</f>
        <v>0</v>
      </c>
      <c r="AO38" s="48" t="str">
        <f>'3тур_Дев'!N40</f>
        <v/>
      </c>
    </row>
    <row r="39" spans="1:41" ht="15" customHeight="1">
      <c r="A39" s="7" t="str">
        <f>IF(C39="","",COUNTA($C$10:C39))</f>
        <v/>
      </c>
      <c r="B39" s="35" t="str">
        <f>IF(УчастДев!B39="","",УчастДев!B39)</f>
        <v/>
      </c>
      <c r="C39" s="44" t="str">
        <f>IF(УчастДев!C39="","",УчастДев!C39)</f>
        <v/>
      </c>
      <c r="D39" s="40" t="str">
        <f>IF(УчастДев!D39="","",УчастДев!D39)</f>
        <v/>
      </c>
      <c r="E39" s="41" t="str">
        <f>IF(УчастДев!E39="","",УчастДев!E39)</f>
        <v/>
      </c>
      <c r="F39" s="205" t="str">
        <f>IF(УчастДев!G39="","",УчастДев!G39)</f>
        <v/>
      </c>
      <c r="G39" s="72" t="str">
        <f t="shared" si="0"/>
        <v/>
      </c>
      <c r="H39" s="146" t="str">
        <f t="shared" si="10"/>
        <v/>
      </c>
      <c r="I39" s="204" t="str">
        <f>IF(УчастДев!H39="","",УчастДев!H39)</f>
        <v/>
      </c>
      <c r="J39" s="72" t="str">
        <f t="shared" si="1"/>
        <v/>
      </c>
      <c r="K39" s="146" t="str">
        <f t="shared" si="19"/>
        <v/>
      </c>
      <c r="L39" s="203" t="str">
        <f>IF(УчастДев!I39="","",УчастДев!I39)</f>
        <v/>
      </c>
      <c r="M39" s="73" t="str">
        <f t="shared" si="11"/>
        <v/>
      </c>
      <c r="N39" s="146" t="str">
        <f t="shared" si="3"/>
        <v/>
      </c>
      <c r="O39" s="204" t="str">
        <f>IF(УчастДев!J39="","",УчастДев!J39)</f>
        <v/>
      </c>
      <c r="P39" s="72" t="str">
        <f t="shared" si="4"/>
        <v/>
      </c>
      <c r="Q39" s="72" t="str">
        <f t="shared" si="12"/>
        <v/>
      </c>
      <c r="R39" s="73" t="str">
        <f t="shared" si="20"/>
        <v/>
      </c>
      <c r="S39" s="72" t="str">
        <f t="shared" si="13"/>
        <v/>
      </c>
      <c r="T39" s="73" t="str">
        <f t="shared" si="6"/>
        <v/>
      </c>
      <c r="U39" s="72" t="str">
        <f t="shared" si="14"/>
        <v/>
      </c>
      <c r="V39" s="72" t="str">
        <f t="shared" si="7"/>
        <v/>
      </c>
      <c r="W39" s="72" t="str">
        <f t="shared" si="15"/>
        <v/>
      </c>
      <c r="X39" s="72" t="str">
        <f t="shared" si="16"/>
        <v/>
      </c>
      <c r="Y39" s="146" t="str">
        <f t="shared" si="17"/>
        <v/>
      </c>
      <c r="Z39" s="144" t="str">
        <f t="shared" si="8"/>
        <v/>
      </c>
      <c r="AA39" s="145" t="str">
        <f t="shared" si="18"/>
        <v/>
      </c>
      <c r="AB39" s="75"/>
      <c r="AC39" s="44" t="str">
        <f>IF(E39="","",УчастДев!F39)</f>
        <v/>
      </c>
      <c r="AD39" s="8"/>
      <c r="AE39" s="8">
        <f>'1тур'!B40</f>
        <v>0</v>
      </c>
      <c r="AF39" s="8" t="str">
        <f>'1тур'!I40</f>
        <v/>
      </c>
      <c r="AG39" s="8">
        <f>'2тур_Дев'!B40</f>
        <v>0</v>
      </c>
      <c r="AH39" s="27" t="str">
        <f>'2тур_Дев'!F40</f>
        <v/>
      </c>
      <c r="AI39" s="8">
        <f>'4тур_Дев'!B41</f>
        <v>0</v>
      </c>
      <c r="AJ39" s="8" t="str">
        <f>'4тур_Дев'!F41</f>
        <v>х</v>
      </c>
      <c r="AK39" s="17">
        <f>'4тур_Дев'!G41</f>
        <v>0</v>
      </c>
      <c r="AL39" s="17" t="str">
        <f>'4тур_Дев'!L41</f>
        <v>х</v>
      </c>
      <c r="AM39" s="48">
        <f>'4тур_Дев'!M41</f>
        <v>0</v>
      </c>
      <c r="AN39" s="42">
        <f>'3тур_Дев'!C41</f>
        <v>0</v>
      </c>
      <c r="AO39" s="48" t="str">
        <f>'3тур_Дев'!N41</f>
        <v/>
      </c>
    </row>
    <row r="40" spans="1:41" ht="15" customHeight="1">
      <c r="A40" s="7" t="str">
        <f>IF(C40="","",COUNTA($C$10:C40))</f>
        <v/>
      </c>
      <c r="B40" s="35" t="str">
        <f>IF(УчастДев!B40="","",УчастДев!B40)</f>
        <v/>
      </c>
      <c r="C40" s="44" t="str">
        <f>IF(УчастДев!C40="","",УчастДев!C40)</f>
        <v/>
      </c>
      <c r="D40" s="40" t="str">
        <f>IF(УчастДев!D40="","",УчастДев!D40)</f>
        <v/>
      </c>
      <c r="E40" s="41" t="str">
        <f>IF(УчастДев!E40="","",УчастДев!E40)</f>
        <v/>
      </c>
      <c r="F40" s="205" t="str">
        <f>IF(УчастДев!G40="","",УчастДев!G40)</f>
        <v/>
      </c>
      <c r="G40" s="72" t="str">
        <f t="shared" si="0"/>
        <v/>
      </c>
      <c r="H40" s="146" t="str">
        <f t="shared" si="10"/>
        <v/>
      </c>
      <c r="I40" s="204" t="str">
        <f>IF(УчастДев!H40="","",УчастДев!H40)</f>
        <v/>
      </c>
      <c r="J40" s="72" t="str">
        <f t="shared" si="1"/>
        <v/>
      </c>
      <c r="K40" s="146" t="str">
        <f t="shared" si="19"/>
        <v/>
      </c>
      <c r="L40" s="203" t="str">
        <f>IF(УчастДев!I40="","",УчастДев!I40)</f>
        <v/>
      </c>
      <c r="M40" s="73" t="str">
        <f t="shared" si="11"/>
        <v/>
      </c>
      <c r="N40" s="146" t="str">
        <f t="shared" si="3"/>
        <v/>
      </c>
      <c r="O40" s="204" t="str">
        <f>IF(УчастДев!J40="","",УчастДев!J40)</f>
        <v/>
      </c>
      <c r="P40" s="72" t="str">
        <f t="shared" si="4"/>
        <v/>
      </c>
      <c r="Q40" s="72" t="str">
        <f t="shared" si="12"/>
        <v/>
      </c>
      <c r="R40" s="73" t="str">
        <f t="shared" si="20"/>
        <v/>
      </c>
      <c r="S40" s="72" t="str">
        <f t="shared" si="13"/>
        <v/>
      </c>
      <c r="T40" s="73" t="str">
        <f t="shared" si="6"/>
        <v/>
      </c>
      <c r="U40" s="72" t="str">
        <f t="shared" si="14"/>
        <v/>
      </c>
      <c r="V40" s="72" t="str">
        <f t="shared" si="7"/>
        <v/>
      </c>
      <c r="W40" s="72" t="str">
        <f t="shared" si="15"/>
        <v/>
      </c>
      <c r="X40" s="72" t="str">
        <f t="shared" si="16"/>
        <v/>
      </c>
      <c r="Y40" s="146" t="str">
        <f t="shared" si="17"/>
        <v/>
      </c>
      <c r="Z40" s="144" t="str">
        <f t="shared" si="8"/>
        <v/>
      </c>
      <c r="AA40" s="145" t="str">
        <f t="shared" si="18"/>
        <v/>
      </c>
      <c r="AB40" s="75"/>
      <c r="AC40" s="44" t="str">
        <f>IF(E40="","",УчастДев!F40)</f>
        <v/>
      </c>
      <c r="AD40" s="8"/>
      <c r="AE40" s="8">
        <f>'1тур'!B41</f>
        <v>0</v>
      </c>
      <c r="AF40" s="8" t="str">
        <f>'1тур'!I41</f>
        <v/>
      </c>
      <c r="AG40" s="8">
        <f>'2тур_Дев'!B41</f>
        <v>0</v>
      </c>
      <c r="AH40" s="27" t="str">
        <f>'2тур_Дев'!F41</f>
        <v/>
      </c>
      <c r="AI40" s="8">
        <f>'4тур_Дев'!B42</f>
        <v>0</v>
      </c>
      <c r="AJ40" s="8" t="str">
        <f>'4тур_Дев'!F42</f>
        <v>х</v>
      </c>
      <c r="AK40" s="17">
        <f>'4тур_Дев'!G42</f>
        <v>0</v>
      </c>
      <c r="AL40" s="17" t="str">
        <f>'4тур_Дев'!L42</f>
        <v>х</v>
      </c>
      <c r="AM40" s="48">
        <f>'4тур_Дев'!M42</f>
        <v>0</v>
      </c>
      <c r="AN40" s="42">
        <f>'3тур_Дев'!C42</f>
        <v>0</v>
      </c>
      <c r="AO40" s="48" t="str">
        <f>'3тур_Дев'!N42</f>
        <v/>
      </c>
    </row>
    <row r="41" spans="1:41" ht="15" customHeight="1">
      <c r="A41" s="7" t="str">
        <f>IF(C41="","",COUNTA($C$10:C41))</f>
        <v/>
      </c>
      <c r="B41" s="35" t="str">
        <f>IF(УчастДев!B41="","",УчастДев!B41)</f>
        <v/>
      </c>
      <c r="C41" s="44" t="str">
        <f>IF(УчастДев!C41="","",УчастДев!C41)</f>
        <v/>
      </c>
      <c r="D41" s="40" t="str">
        <f>IF(УчастДев!D41="","",УчастДев!D41)</f>
        <v/>
      </c>
      <c r="E41" s="41" t="str">
        <f>IF(УчастДев!E41="","",УчастДев!E41)</f>
        <v/>
      </c>
      <c r="F41" s="205" t="str">
        <f>IF(УчастДев!G41="","",УчастДев!G41)</f>
        <v/>
      </c>
      <c r="G41" s="72" t="str">
        <f t="shared" si="0"/>
        <v/>
      </c>
      <c r="H41" s="146" t="str">
        <f t="shared" si="10"/>
        <v/>
      </c>
      <c r="I41" s="204" t="str">
        <f>IF(УчастДев!H41="","",УчастДев!H41)</f>
        <v/>
      </c>
      <c r="J41" s="72" t="str">
        <f t="shared" si="1"/>
        <v/>
      </c>
      <c r="K41" s="146" t="str">
        <f t="shared" si="19"/>
        <v/>
      </c>
      <c r="L41" s="203" t="str">
        <f>IF(УчастДев!I41="","",УчастДев!I41)</f>
        <v/>
      </c>
      <c r="M41" s="73" t="str">
        <f t="shared" si="11"/>
        <v/>
      </c>
      <c r="N41" s="146" t="str">
        <f t="shared" si="3"/>
        <v/>
      </c>
      <c r="O41" s="204" t="str">
        <f>IF(УчастДев!J41="","",УчастДев!J41)</f>
        <v/>
      </c>
      <c r="P41" s="72" t="str">
        <f t="shared" si="4"/>
        <v/>
      </c>
      <c r="Q41" s="72" t="str">
        <f t="shared" si="12"/>
        <v/>
      </c>
      <c r="R41" s="73" t="str">
        <f t="shared" si="20"/>
        <v/>
      </c>
      <c r="S41" s="72" t="str">
        <f t="shared" si="13"/>
        <v/>
      </c>
      <c r="T41" s="73" t="str">
        <f t="shared" si="6"/>
        <v/>
      </c>
      <c r="U41" s="72" t="str">
        <f t="shared" si="14"/>
        <v/>
      </c>
      <c r="V41" s="72" t="str">
        <f t="shared" si="7"/>
        <v/>
      </c>
      <c r="W41" s="72" t="str">
        <f t="shared" si="15"/>
        <v/>
      </c>
      <c r="X41" s="72" t="str">
        <f t="shared" si="16"/>
        <v/>
      </c>
      <c r="Y41" s="146" t="str">
        <f t="shared" si="17"/>
        <v/>
      </c>
      <c r="Z41" s="144" t="str">
        <f t="shared" si="8"/>
        <v/>
      </c>
      <c r="AA41" s="145" t="str">
        <f t="shared" si="18"/>
        <v/>
      </c>
      <c r="AB41" s="75"/>
      <c r="AC41" s="44" t="str">
        <f>IF(E41="","",УчастДев!F41)</f>
        <v/>
      </c>
      <c r="AD41" s="8"/>
      <c r="AE41" s="8">
        <f>'1тур'!B42</f>
        <v>0</v>
      </c>
      <c r="AF41" s="8" t="str">
        <f>'1тур'!I42</f>
        <v/>
      </c>
      <c r="AG41" s="8">
        <f>'2тур_Дев'!B42</f>
        <v>0</v>
      </c>
      <c r="AH41" s="27" t="str">
        <f>'2тур_Дев'!F42</f>
        <v/>
      </c>
      <c r="AI41" s="8">
        <f>'4тур_Дев'!B43</f>
        <v>0</v>
      </c>
      <c r="AJ41" s="8" t="str">
        <f>'4тур_Дев'!F43</f>
        <v>х</v>
      </c>
      <c r="AK41" s="17">
        <f>'4тур_Дев'!G43</f>
        <v>0</v>
      </c>
      <c r="AL41" s="17" t="str">
        <f>'4тур_Дев'!L43</f>
        <v>х</v>
      </c>
      <c r="AM41" s="48">
        <f>'4тур_Дев'!M43</f>
        <v>0</v>
      </c>
      <c r="AN41" s="42">
        <f>'3тур_Дев'!C43</f>
        <v>0</v>
      </c>
      <c r="AO41" s="48" t="str">
        <f>'3тур_Дев'!N43</f>
        <v/>
      </c>
    </row>
    <row r="42" spans="1:41" ht="15" customHeight="1">
      <c r="A42" s="7" t="str">
        <f>IF(C42="","",COUNTA($C$10:C42))</f>
        <v/>
      </c>
      <c r="B42" s="35" t="str">
        <f>IF(УчастДев!B42="","",УчастДев!B42)</f>
        <v/>
      </c>
      <c r="C42" s="44" t="str">
        <f>IF(УчастДев!C42="","",УчастДев!C42)</f>
        <v/>
      </c>
      <c r="D42" s="40" t="str">
        <f>IF(УчастДев!D42="","",УчастДев!D42)</f>
        <v/>
      </c>
      <c r="E42" s="41" t="str">
        <f>IF(УчастДев!E42="","",УчастДев!E42)</f>
        <v/>
      </c>
      <c r="F42" s="205" t="str">
        <f>IF(УчастДев!G42="","",УчастДев!G42)</f>
        <v/>
      </c>
      <c r="G42" s="72" t="str">
        <f t="shared" ref="G42:G60" si="21">IF(F42="","",VLOOKUP(F42,$AE$10:$AF$109,2,0))</f>
        <v/>
      </c>
      <c r="H42" s="146" t="str">
        <f t="shared" si="10"/>
        <v/>
      </c>
      <c r="I42" s="204" t="str">
        <f>IF(УчастДев!H42="","",УчастДев!H42)</f>
        <v/>
      </c>
      <c r="J42" s="72" t="str">
        <f t="shared" ref="J42:J66" si="22">IF(I42="","",VLOOKUP(I42,$AG$10:$AH$66,2,0))</f>
        <v/>
      </c>
      <c r="K42" s="146" t="str">
        <f t="shared" si="19"/>
        <v/>
      </c>
      <c r="L42" s="203" t="str">
        <f>IF(УчастДев!I42="","",УчастДев!I42)</f>
        <v/>
      </c>
      <c r="M42" s="73" t="str">
        <f t="shared" ref="M42:M60" si="23">IF(L42="","",VLOOKUP(L42,$AN$10:$AO$66,2,0))</f>
        <v/>
      </c>
      <c r="N42" s="146" t="str">
        <f t="shared" ref="N42:N60" si="24">IF($L42="","",IF(ISNUMBER(M42),RANK(M42,$M$10:$M$60,1),COUNTA($C$10:$C$60)))</f>
        <v/>
      </c>
      <c r="O42" s="204" t="str">
        <f>IF(УчастДев!J42="","",УчастДев!J42)</f>
        <v/>
      </c>
      <c r="P42" s="72" t="str">
        <f t="shared" ref="P42:P60" si="25">IF(O42="","",VLOOKUP(O42,$AI$10:$AM$66,2,0))</f>
        <v/>
      </c>
      <c r="Q42" s="72" t="str">
        <f t="shared" si="12"/>
        <v/>
      </c>
      <c r="R42" s="73" t="str">
        <f t="shared" ref="R42:R60" si="26">IF(O42="","",VLOOKUP(O42,$AI$10:$AM$66,3,0))</f>
        <v/>
      </c>
      <c r="S42" s="72" t="str">
        <f t="shared" si="13"/>
        <v/>
      </c>
      <c r="T42" s="73" t="str">
        <f t="shared" ref="T42:T60" si="27">IF(O42="","",VLOOKUP(O42,$AI$10:$AM$66,4,0))</f>
        <v/>
      </c>
      <c r="U42" s="72" t="str">
        <f t="shared" si="14"/>
        <v/>
      </c>
      <c r="V42" s="72" t="str">
        <f t="shared" ref="V42:V60" si="28">IF(O42="","",VLOOKUP(O42,$AI$10:$AM$66,5,0))</f>
        <v/>
      </c>
      <c r="W42" s="72" t="str">
        <f t="shared" si="15"/>
        <v/>
      </c>
      <c r="X42" s="72" t="str">
        <f t="shared" ref="X42:X66" si="29">IF(C42="","",IF(O42="","",SUM(W42,U42,S42,Q42)))</f>
        <v/>
      </c>
      <c r="Y42" s="146" t="str">
        <f t="shared" si="17"/>
        <v/>
      </c>
      <c r="Z42" s="144" t="str">
        <f t="shared" ref="Z42:Z60" si="30">IF(AND(ISNUMBER(H42),ISNUMBER(K42),ISNUMBER(Y42),ISNUMBER(N42)),SUM(N42,K42,Y42,H42),"")</f>
        <v/>
      </c>
      <c r="AA42" s="145" t="str">
        <f t="shared" si="18"/>
        <v/>
      </c>
      <c r="AB42" s="75"/>
      <c r="AC42" s="44" t="str">
        <f>IF(E42="","",УчастДев!F42)</f>
        <v/>
      </c>
      <c r="AD42" s="8"/>
      <c r="AE42" s="8">
        <f>'1тур'!B43</f>
        <v>0</v>
      </c>
      <c r="AF42" s="8" t="str">
        <f>'1тур'!I43</f>
        <v/>
      </c>
      <c r="AG42" s="8">
        <f>'2тур_Дев'!B43</f>
        <v>0</v>
      </c>
      <c r="AH42" s="27" t="str">
        <f>'2тур_Дев'!F43</f>
        <v/>
      </c>
      <c r="AI42" s="8">
        <f>'4тур_Дев'!B44</f>
        <v>0</v>
      </c>
      <c r="AJ42" s="8" t="str">
        <f>'4тур_Дев'!F44</f>
        <v>х</v>
      </c>
      <c r="AK42" s="17">
        <f>'4тур_Дев'!G44</f>
        <v>0</v>
      </c>
      <c r="AL42" s="17" t="str">
        <f>'4тур_Дев'!L44</f>
        <v>х</v>
      </c>
      <c r="AM42" s="48">
        <f>'4тур_Дев'!M44</f>
        <v>0</v>
      </c>
      <c r="AN42" s="42">
        <f>'3тур_Дев'!C44</f>
        <v>0</v>
      </c>
      <c r="AO42" s="48" t="str">
        <f>'3тур_Дев'!N44</f>
        <v/>
      </c>
    </row>
    <row r="43" spans="1:41" ht="15" customHeight="1">
      <c r="A43" s="7" t="str">
        <f>IF(C43="","",COUNTA($C$10:C43))</f>
        <v/>
      </c>
      <c r="B43" s="35" t="str">
        <f>IF(УчастДев!B43="","",УчастДев!B43)</f>
        <v/>
      </c>
      <c r="C43" s="44" t="str">
        <f>IF(УчастДев!C43="","",УчастДев!C43)</f>
        <v/>
      </c>
      <c r="D43" s="40" t="str">
        <f>IF(УчастДев!D43="","",УчастДев!D43)</f>
        <v/>
      </c>
      <c r="E43" s="41" t="str">
        <f>IF(УчастДев!E43="","",УчастДев!E43)</f>
        <v/>
      </c>
      <c r="F43" s="205" t="str">
        <f>IF(УчастДев!G43="","",УчастДев!G43)</f>
        <v/>
      </c>
      <c r="G43" s="72" t="str">
        <f t="shared" si="21"/>
        <v/>
      </c>
      <c r="H43" s="146" t="str">
        <f t="shared" si="10"/>
        <v/>
      </c>
      <c r="I43" s="204" t="str">
        <f>IF(УчастДев!H43="","",УчастДев!H43)</f>
        <v/>
      </c>
      <c r="J43" s="72" t="str">
        <f t="shared" si="22"/>
        <v/>
      </c>
      <c r="K43" s="146" t="str">
        <f t="shared" si="19"/>
        <v/>
      </c>
      <c r="L43" s="203" t="str">
        <f>IF(УчастДев!I43="","",УчастДев!I43)</f>
        <v/>
      </c>
      <c r="M43" s="73" t="str">
        <f t="shared" si="23"/>
        <v/>
      </c>
      <c r="N43" s="146" t="str">
        <f t="shared" si="24"/>
        <v/>
      </c>
      <c r="O43" s="204" t="str">
        <f>IF(УчастДев!J43="","",УчастДев!J43)</f>
        <v/>
      </c>
      <c r="P43" s="72" t="str">
        <f t="shared" si="25"/>
        <v/>
      </c>
      <c r="Q43" s="72" t="str">
        <f t="shared" si="12"/>
        <v/>
      </c>
      <c r="R43" s="73" t="str">
        <f t="shared" si="26"/>
        <v/>
      </c>
      <c r="S43" s="72" t="str">
        <f t="shared" si="13"/>
        <v/>
      </c>
      <c r="T43" s="73" t="str">
        <f t="shared" si="27"/>
        <v/>
      </c>
      <c r="U43" s="72" t="str">
        <f t="shared" si="14"/>
        <v/>
      </c>
      <c r="V43" s="72" t="str">
        <f t="shared" si="28"/>
        <v/>
      </c>
      <c r="W43" s="72" t="str">
        <f t="shared" si="15"/>
        <v/>
      </c>
      <c r="X43" s="72" t="str">
        <f t="shared" si="29"/>
        <v/>
      </c>
      <c r="Y43" s="146" t="str">
        <f t="shared" si="17"/>
        <v/>
      </c>
      <c r="Z43" s="144" t="str">
        <f t="shared" si="30"/>
        <v/>
      </c>
      <c r="AA43" s="145" t="str">
        <f t="shared" si="18"/>
        <v/>
      </c>
      <c r="AB43" s="75"/>
      <c r="AC43" s="44" t="str">
        <f>IF(E43="","",УчастДев!F43)</f>
        <v/>
      </c>
      <c r="AD43" s="8"/>
      <c r="AE43" s="8">
        <f>'1тур'!B44</f>
        <v>0</v>
      </c>
      <c r="AF43" s="8" t="str">
        <f>'1тур'!I44</f>
        <v/>
      </c>
      <c r="AG43" s="8">
        <f>'2тур_Дев'!B44</f>
        <v>0</v>
      </c>
      <c r="AH43" s="27" t="str">
        <f>'2тур_Дев'!F44</f>
        <v/>
      </c>
      <c r="AI43" s="8">
        <f>'4тур_Дев'!B45</f>
        <v>0</v>
      </c>
      <c r="AJ43" s="8" t="str">
        <f>'4тур_Дев'!F45</f>
        <v>х</v>
      </c>
      <c r="AK43" s="17">
        <f>'4тур_Дев'!G45</f>
        <v>0</v>
      </c>
      <c r="AL43" s="17" t="str">
        <f>'4тур_Дев'!L45</f>
        <v>х</v>
      </c>
      <c r="AM43" s="48">
        <f>'4тур_Дев'!M45</f>
        <v>0</v>
      </c>
      <c r="AN43" s="42">
        <f>'3тур_Дев'!C45</f>
        <v>0</v>
      </c>
      <c r="AO43" s="48" t="str">
        <f>'3тур_Дев'!N45</f>
        <v/>
      </c>
    </row>
    <row r="44" spans="1:41" ht="15" customHeight="1">
      <c r="A44" s="7" t="str">
        <f>IF(C44="","",COUNTA($C$10:C44))</f>
        <v/>
      </c>
      <c r="B44" s="35" t="str">
        <f>IF(УчастДев!B44="","",УчастДев!B44)</f>
        <v/>
      </c>
      <c r="C44" s="44" t="str">
        <f>IF(УчастДев!C44="","",УчастДев!C44)</f>
        <v/>
      </c>
      <c r="D44" s="40" t="str">
        <f>IF(УчастДев!D44="","",УчастДев!D44)</f>
        <v/>
      </c>
      <c r="E44" s="41" t="str">
        <f>IF(УчастДев!E44="","",УчастДев!E44)</f>
        <v/>
      </c>
      <c r="F44" s="205" t="str">
        <f>IF(УчастДев!G44="","",УчастДев!G44)</f>
        <v/>
      </c>
      <c r="G44" s="72" t="str">
        <f t="shared" si="21"/>
        <v/>
      </c>
      <c r="H44" s="146" t="str">
        <f t="shared" si="10"/>
        <v/>
      </c>
      <c r="I44" s="204" t="str">
        <f>IF(УчастДев!H44="","",УчастДев!H44)</f>
        <v/>
      </c>
      <c r="J44" s="72" t="str">
        <f t="shared" si="22"/>
        <v/>
      </c>
      <c r="K44" s="146" t="str">
        <f t="shared" si="19"/>
        <v/>
      </c>
      <c r="L44" s="203" t="str">
        <f>IF(УчастДев!I44="","",УчастДев!I44)</f>
        <v/>
      </c>
      <c r="M44" s="73" t="str">
        <f t="shared" si="23"/>
        <v/>
      </c>
      <c r="N44" s="146" t="str">
        <f t="shared" si="24"/>
        <v/>
      </c>
      <c r="O44" s="204" t="str">
        <f>IF(УчастДев!J44="","",УчастДев!J44)</f>
        <v/>
      </c>
      <c r="P44" s="72" t="str">
        <f t="shared" si="25"/>
        <v/>
      </c>
      <c r="Q44" s="72" t="str">
        <f t="shared" si="12"/>
        <v/>
      </c>
      <c r="R44" s="73" t="str">
        <f t="shared" si="26"/>
        <v/>
      </c>
      <c r="S44" s="72" t="str">
        <f t="shared" si="13"/>
        <v/>
      </c>
      <c r="T44" s="73" t="str">
        <f t="shared" si="27"/>
        <v/>
      </c>
      <c r="U44" s="72" t="str">
        <f t="shared" si="14"/>
        <v/>
      </c>
      <c r="V44" s="72" t="str">
        <f t="shared" si="28"/>
        <v/>
      </c>
      <c r="W44" s="72" t="str">
        <f t="shared" si="15"/>
        <v/>
      </c>
      <c r="X44" s="72" t="str">
        <f t="shared" si="29"/>
        <v/>
      </c>
      <c r="Y44" s="146" t="str">
        <f t="shared" si="17"/>
        <v/>
      </c>
      <c r="Z44" s="144" t="str">
        <f t="shared" si="30"/>
        <v/>
      </c>
      <c r="AA44" s="145" t="str">
        <f t="shared" si="18"/>
        <v/>
      </c>
      <c r="AB44" s="75"/>
      <c r="AC44" s="44" t="str">
        <f>IF(E44="","",УчастДев!F44)</f>
        <v/>
      </c>
      <c r="AD44" s="13"/>
      <c r="AE44" s="8">
        <f>'1тур'!B45</f>
        <v>0</v>
      </c>
      <c r="AF44" s="8" t="str">
        <f>'1тур'!I45</f>
        <v/>
      </c>
      <c r="AG44" s="8">
        <f>'2тур_Дев'!B45</f>
        <v>0</v>
      </c>
      <c r="AH44" s="27" t="str">
        <f>'2тур_Дев'!F45</f>
        <v/>
      </c>
      <c r="AI44" s="8">
        <f>'4тур_Дев'!B46</f>
        <v>0</v>
      </c>
      <c r="AJ44" s="8" t="str">
        <f>'4тур_Дев'!F46</f>
        <v>х</v>
      </c>
      <c r="AK44" s="17">
        <f>'4тур_Дев'!G46</f>
        <v>0</v>
      </c>
      <c r="AL44" s="17" t="str">
        <f>'4тур_Дев'!L46</f>
        <v>х</v>
      </c>
      <c r="AM44" s="48">
        <f>'4тур_Дев'!M46</f>
        <v>0</v>
      </c>
      <c r="AN44" s="42">
        <f>'3тур_Дев'!C46</f>
        <v>0</v>
      </c>
      <c r="AO44" s="48" t="str">
        <f>'3тур_Дев'!N46</f>
        <v/>
      </c>
    </row>
    <row r="45" spans="1:41" ht="15" customHeight="1">
      <c r="A45" s="7" t="str">
        <f>IF(C45="","",COUNTA($C$10:C45))</f>
        <v/>
      </c>
      <c r="B45" s="35" t="str">
        <f>IF(УчастДев!B45="","",УчастДев!B45)</f>
        <v/>
      </c>
      <c r="C45" s="44" t="str">
        <f>IF(УчастДев!C45="","",УчастДев!C45)</f>
        <v/>
      </c>
      <c r="D45" s="40" t="str">
        <f>IF(УчастДев!D45="","",УчастДев!D45)</f>
        <v/>
      </c>
      <c r="E45" s="41" t="str">
        <f>IF(УчастДев!E45="","",УчастДев!E45)</f>
        <v/>
      </c>
      <c r="F45" s="205" t="str">
        <f>IF(УчастДев!G45="","",УчастДев!G45)</f>
        <v/>
      </c>
      <c r="G45" s="72" t="str">
        <f t="shared" si="21"/>
        <v/>
      </c>
      <c r="H45" s="146" t="str">
        <f t="shared" si="10"/>
        <v/>
      </c>
      <c r="I45" s="204" t="str">
        <f>IF(УчастДев!H45="","",УчастДев!H45)</f>
        <v/>
      </c>
      <c r="J45" s="72" t="str">
        <f t="shared" si="22"/>
        <v/>
      </c>
      <c r="K45" s="146" t="str">
        <f t="shared" si="19"/>
        <v/>
      </c>
      <c r="L45" s="203" t="str">
        <f>IF(УчастДев!I45="","",УчастДев!I45)</f>
        <v/>
      </c>
      <c r="M45" s="73" t="str">
        <f t="shared" si="23"/>
        <v/>
      </c>
      <c r="N45" s="146" t="str">
        <f t="shared" si="24"/>
        <v/>
      </c>
      <c r="O45" s="204" t="str">
        <f>IF(УчастДев!J45="","",УчастДев!J45)</f>
        <v/>
      </c>
      <c r="P45" s="72" t="str">
        <f t="shared" si="25"/>
        <v/>
      </c>
      <c r="Q45" s="72" t="str">
        <f t="shared" si="12"/>
        <v/>
      </c>
      <c r="R45" s="73" t="str">
        <f t="shared" si="26"/>
        <v/>
      </c>
      <c r="S45" s="72" t="str">
        <f t="shared" si="13"/>
        <v/>
      </c>
      <c r="T45" s="73" t="str">
        <f t="shared" si="27"/>
        <v/>
      </c>
      <c r="U45" s="72" t="str">
        <f t="shared" si="14"/>
        <v/>
      </c>
      <c r="V45" s="72" t="str">
        <f t="shared" si="28"/>
        <v/>
      </c>
      <c r="W45" s="72" t="str">
        <f t="shared" si="15"/>
        <v/>
      </c>
      <c r="X45" s="72" t="str">
        <f t="shared" si="29"/>
        <v/>
      </c>
      <c r="Y45" s="146" t="str">
        <f t="shared" si="17"/>
        <v/>
      </c>
      <c r="Z45" s="144" t="str">
        <f t="shared" si="30"/>
        <v/>
      </c>
      <c r="AA45" s="145" t="str">
        <f t="shared" si="18"/>
        <v/>
      </c>
      <c r="AB45" s="75"/>
      <c r="AC45" s="44" t="str">
        <f>IF(E45="","",УчастДев!F45)</f>
        <v/>
      </c>
      <c r="AD45" s="13"/>
      <c r="AE45" s="8">
        <f>'1тур'!B46</f>
        <v>0</v>
      </c>
      <c r="AF45" s="8" t="str">
        <f>'1тур'!I46</f>
        <v/>
      </c>
      <c r="AG45" s="8">
        <f>'2тур_Дев'!B46</f>
        <v>0</v>
      </c>
      <c r="AH45" s="27" t="str">
        <f>'2тур_Дев'!F46</f>
        <v/>
      </c>
      <c r="AI45" s="8">
        <f>'4тур_Дев'!B47</f>
        <v>0</v>
      </c>
      <c r="AJ45" s="8" t="str">
        <f>'4тур_Дев'!F47</f>
        <v>х</v>
      </c>
      <c r="AK45" s="17">
        <f>'4тур_Дев'!G47</f>
        <v>0</v>
      </c>
      <c r="AL45" s="17" t="str">
        <f>'4тур_Дев'!L47</f>
        <v>х</v>
      </c>
      <c r="AM45" s="48">
        <f>'4тур_Дев'!M47</f>
        <v>0</v>
      </c>
      <c r="AN45" s="42">
        <f>'3тур_Дев'!C47</f>
        <v>0</v>
      </c>
      <c r="AO45" s="48" t="str">
        <f>'3тур_Дев'!N47</f>
        <v/>
      </c>
    </row>
    <row r="46" spans="1:41" ht="15" customHeight="1">
      <c r="A46" s="7" t="str">
        <f>IF(C46="","",COUNTA($C$10:C46))</f>
        <v/>
      </c>
      <c r="B46" s="35" t="str">
        <f>IF(УчастДев!B46="","",УчастДев!B46)</f>
        <v/>
      </c>
      <c r="C46" s="44" t="str">
        <f>IF(УчастДев!C46="","",УчастДев!C46)</f>
        <v/>
      </c>
      <c r="D46" s="40" t="str">
        <f>IF(УчастДев!D46="","",УчастДев!D46)</f>
        <v/>
      </c>
      <c r="E46" s="41" t="str">
        <f>IF(УчастДев!E46="","",УчастДев!E46)</f>
        <v/>
      </c>
      <c r="F46" s="205" t="str">
        <f>IF(УчастДев!G46="","",УчастДев!G46)</f>
        <v/>
      </c>
      <c r="G46" s="72" t="str">
        <f t="shared" si="21"/>
        <v/>
      </c>
      <c r="H46" s="146" t="str">
        <f t="shared" si="10"/>
        <v/>
      </c>
      <c r="I46" s="204" t="str">
        <f>IF(УчастДев!H46="","",УчастДев!H46)</f>
        <v/>
      </c>
      <c r="J46" s="72" t="str">
        <f t="shared" si="22"/>
        <v/>
      </c>
      <c r="K46" s="146" t="str">
        <f t="shared" si="19"/>
        <v/>
      </c>
      <c r="L46" s="203" t="str">
        <f>IF(УчастДев!I46="","",УчастДев!I46)</f>
        <v/>
      </c>
      <c r="M46" s="73" t="str">
        <f t="shared" si="23"/>
        <v/>
      </c>
      <c r="N46" s="146" t="str">
        <f t="shared" si="24"/>
        <v/>
      </c>
      <c r="O46" s="204" t="str">
        <f>IF(УчастДев!J46="","",УчастДев!J46)</f>
        <v/>
      </c>
      <c r="P46" s="72" t="str">
        <f t="shared" si="25"/>
        <v/>
      </c>
      <c r="Q46" s="72" t="str">
        <f t="shared" si="12"/>
        <v/>
      </c>
      <c r="R46" s="73" t="str">
        <f t="shared" si="26"/>
        <v/>
      </c>
      <c r="S46" s="72" t="str">
        <f t="shared" si="13"/>
        <v/>
      </c>
      <c r="T46" s="73" t="str">
        <f t="shared" si="27"/>
        <v/>
      </c>
      <c r="U46" s="72" t="str">
        <f t="shared" si="14"/>
        <v/>
      </c>
      <c r="V46" s="72" t="str">
        <f t="shared" si="28"/>
        <v/>
      </c>
      <c r="W46" s="72" t="str">
        <f t="shared" si="15"/>
        <v/>
      </c>
      <c r="X46" s="72" t="str">
        <f t="shared" si="29"/>
        <v/>
      </c>
      <c r="Y46" s="146" t="str">
        <f t="shared" si="17"/>
        <v/>
      </c>
      <c r="Z46" s="144" t="str">
        <f t="shared" si="30"/>
        <v/>
      </c>
      <c r="AA46" s="145" t="str">
        <f t="shared" si="18"/>
        <v/>
      </c>
      <c r="AB46" s="75"/>
      <c r="AC46" s="44" t="str">
        <f>IF(E46="","",УчастДев!F46)</f>
        <v/>
      </c>
      <c r="AD46" s="13"/>
      <c r="AE46" s="8">
        <f>'1тур'!B47</f>
        <v>0</v>
      </c>
      <c r="AF46" s="8" t="str">
        <f>'1тур'!I47</f>
        <v/>
      </c>
      <c r="AG46" s="8">
        <f>'2тур_Дев'!B47</f>
        <v>0</v>
      </c>
      <c r="AH46" s="27" t="str">
        <f>'2тур_Дев'!F47</f>
        <v/>
      </c>
      <c r="AI46" s="8">
        <f>'4тур_Дев'!B48</f>
        <v>0</v>
      </c>
      <c r="AJ46" s="8" t="str">
        <f>'4тур_Дев'!F48</f>
        <v>х</v>
      </c>
      <c r="AK46" s="17">
        <f>'4тур_Дев'!G48</f>
        <v>0</v>
      </c>
      <c r="AL46" s="17" t="str">
        <f>'4тур_Дев'!L48</f>
        <v>х</v>
      </c>
      <c r="AM46" s="48">
        <f>'4тур_Дев'!M48</f>
        <v>0</v>
      </c>
      <c r="AN46" s="42">
        <f>'3тур_Дев'!C48</f>
        <v>0</v>
      </c>
      <c r="AO46" s="48" t="str">
        <f>'3тур_Дев'!N48</f>
        <v/>
      </c>
    </row>
    <row r="47" spans="1:41" ht="15" customHeight="1">
      <c r="A47" s="7" t="str">
        <f>IF(C47="","",COUNTA($C$10:C47))</f>
        <v/>
      </c>
      <c r="B47" s="35" t="str">
        <f>IF(УчастДев!B47="","",УчастДев!B47)</f>
        <v/>
      </c>
      <c r="C47" s="44" t="str">
        <f>IF(УчастДев!C47="","",УчастДев!C47)</f>
        <v/>
      </c>
      <c r="D47" s="40" t="str">
        <f>IF(УчастДев!D47="","",УчастДев!D47)</f>
        <v/>
      </c>
      <c r="E47" s="41" t="str">
        <f>IF(УчастДев!E47="","",УчастДев!E47)</f>
        <v/>
      </c>
      <c r="F47" s="205" t="str">
        <f>IF(УчастДев!G47="","",УчастДев!G47)</f>
        <v/>
      </c>
      <c r="G47" s="72" t="str">
        <f t="shared" si="21"/>
        <v/>
      </c>
      <c r="H47" s="146" t="str">
        <f t="shared" si="10"/>
        <v/>
      </c>
      <c r="I47" s="204" t="str">
        <f>IF(УчастДев!H47="","",УчастДев!H47)</f>
        <v/>
      </c>
      <c r="J47" s="72" t="str">
        <f t="shared" si="22"/>
        <v/>
      </c>
      <c r="K47" s="146" t="str">
        <f t="shared" si="19"/>
        <v/>
      </c>
      <c r="L47" s="203" t="str">
        <f>IF(УчастДев!I47="","",УчастДев!I47)</f>
        <v/>
      </c>
      <c r="M47" s="73" t="str">
        <f t="shared" si="23"/>
        <v/>
      </c>
      <c r="N47" s="146" t="str">
        <f t="shared" si="24"/>
        <v/>
      </c>
      <c r="O47" s="204" t="str">
        <f>IF(УчастДев!J47="","",УчастДев!J47)</f>
        <v/>
      </c>
      <c r="P47" s="72" t="str">
        <f t="shared" si="25"/>
        <v/>
      </c>
      <c r="Q47" s="72" t="str">
        <f t="shared" si="12"/>
        <v/>
      </c>
      <c r="R47" s="73" t="str">
        <f t="shared" si="26"/>
        <v/>
      </c>
      <c r="S47" s="72" t="str">
        <f t="shared" si="13"/>
        <v/>
      </c>
      <c r="T47" s="73" t="str">
        <f t="shared" si="27"/>
        <v/>
      </c>
      <c r="U47" s="72" t="str">
        <f t="shared" si="14"/>
        <v/>
      </c>
      <c r="V47" s="72" t="str">
        <f t="shared" si="28"/>
        <v/>
      </c>
      <c r="W47" s="72" t="str">
        <f t="shared" si="15"/>
        <v/>
      </c>
      <c r="X47" s="72" t="str">
        <f t="shared" si="29"/>
        <v/>
      </c>
      <c r="Y47" s="146" t="str">
        <f t="shared" si="17"/>
        <v/>
      </c>
      <c r="Z47" s="144" t="str">
        <f t="shared" si="30"/>
        <v/>
      </c>
      <c r="AA47" s="145" t="str">
        <f t="shared" si="18"/>
        <v/>
      </c>
      <c r="AB47" s="75"/>
      <c r="AC47" s="44" t="str">
        <f>IF(E47="","",УчастДев!F47)</f>
        <v/>
      </c>
      <c r="AD47" s="13"/>
      <c r="AE47" s="8">
        <f>'1тур'!B48</f>
        <v>0</v>
      </c>
      <c r="AF47" s="8" t="str">
        <f>'1тур'!I48</f>
        <v/>
      </c>
      <c r="AG47" s="8">
        <f>'2тур_Дев'!B48</f>
        <v>0</v>
      </c>
      <c r="AH47" s="27" t="str">
        <f>'2тур_Дев'!F48</f>
        <v/>
      </c>
      <c r="AI47" s="8">
        <f>'4тур_Дев'!B49</f>
        <v>0</v>
      </c>
      <c r="AJ47" s="8" t="str">
        <f>'4тур_Дев'!F49</f>
        <v>х</v>
      </c>
      <c r="AK47" s="17">
        <f>'4тур_Дев'!G49</f>
        <v>0</v>
      </c>
      <c r="AL47" s="17" t="str">
        <f>'4тур_Дев'!L49</f>
        <v>х</v>
      </c>
      <c r="AM47" s="48">
        <f>'4тур_Дев'!M49</f>
        <v>0</v>
      </c>
      <c r="AN47" s="42">
        <f>'3тур_Дев'!C49</f>
        <v>0</v>
      </c>
      <c r="AO47" s="48" t="str">
        <f>'3тур_Дев'!N49</f>
        <v/>
      </c>
    </row>
    <row r="48" spans="1:41" ht="15" customHeight="1">
      <c r="A48" s="7" t="str">
        <f>IF(C48="","",COUNTA($C$10:C48))</f>
        <v/>
      </c>
      <c r="B48" s="35" t="str">
        <f>IF(УчастДев!B48="","",УчастДев!B48)</f>
        <v/>
      </c>
      <c r="C48" s="44" t="str">
        <f>IF(УчастДев!C48="","",УчастДев!C48)</f>
        <v/>
      </c>
      <c r="D48" s="40" t="str">
        <f>IF(УчастДев!D48="","",УчастДев!D48)</f>
        <v/>
      </c>
      <c r="E48" s="41" t="str">
        <f>IF(УчастДев!E48="","",УчастДев!E48)</f>
        <v/>
      </c>
      <c r="F48" s="205" t="str">
        <f>IF(УчастДев!G48="","",УчастДев!G48)</f>
        <v/>
      </c>
      <c r="G48" s="72" t="str">
        <f t="shared" si="21"/>
        <v/>
      </c>
      <c r="H48" s="146" t="str">
        <f t="shared" si="10"/>
        <v/>
      </c>
      <c r="I48" s="204" t="str">
        <f>IF(УчастДев!H48="","",УчастДев!H48)</f>
        <v/>
      </c>
      <c r="J48" s="72" t="str">
        <f t="shared" si="22"/>
        <v/>
      </c>
      <c r="K48" s="146" t="str">
        <f t="shared" si="19"/>
        <v/>
      </c>
      <c r="L48" s="203" t="str">
        <f>IF(УчастДев!I48="","",УчастДев!I48)</f>
        <v/>
      </c>
      <c r="M48" s="73" t="str">
        <f t="shared" si="23"/>
        <v/>
      </c>
      <c r="N48" s="146" t="str">
        <f t="shared" si="24"/>
        <v/>
      </c>
      <c r="O48" s="204" t="str">
        <f>IF(УчастДев!J48="","",УчастДев!J48)</f>
        <v/>
      </c>
      <c r="P48" s="72" t="str">
        <f t="shared" si="25"/>
        <v/>
      </c>
      <c r="Q48" s="72" t="str">
        <f t="shared" si="12"/>
        <v/>
      </c>
      <c r="R48" s="73" t="str">
        <f t="shared" si="26"/>
        <v/>
      </c>
      <c r="S48" s="72" t="str">
        <f t="shared" si="13"/>
        <v/>
      </c>
      <c r="T48" s="73" t="str">
        <f t="shared" si="27"/>
        <v/>
      </c>
      <c r="U48" s="72" t="str">
        <f t="shared" si="14"/>
        <v/>
      </c>
      <c r="V48" s="72" t="str">
        <f t="shared" si="28"/>
        <v/>
      </c>
      <c r="W48" s="72" t="str">
        <f t="shared" si="15"/>
        <v/>
      </c>
      <c r="X48" s="72" t="str">
        <f t="shared" si="29"/>
        <v/>
      </c>
      <c r="Y48" s="146" t="str">
        <f t="shared" si="17"/>
        <v/>
      </c>
      <c r="Z48" s="144" t="str">
        <f t="shared" si="30"/>
        <v/>
      </c>
      <c r="AA48" s="145" t="str">
        <f t="shared" si="18"/>
        <v/>
      </c>
      <c r="AB48" s="75"/>
      <c r="AC48" s="44" t="str">
        <f>IF(E48="","",УчастДев!F48)</f>
        <v/>
      </c>
      <c r="AD48" s="13"/>
      <c r="AE48" s="8">
        <f>'1тур'!B49</f>
        <v>0</v>
      </c>
      <c r="AF48" s="8" t="str">
        <f>'1тур'!I49</f>
        <v/>
      </c>
      <c r="AG48" s="8">
        <f>'2тур_Дев'!B49</f>
        <v>0</v>
      </c>
      <c r="AH48" s="27" t="str">
        <f>'2тур_Дев'!F49</f>
        <v/>
      </c>
      <c r="AI48" s="8">
        <f>'4тур_Дев'!B50</f>
        <v>0</v>
      </c>
      <c r="AJ48" s="8" t="str">
        <f>'4тур_Дев'!F50</f>
        <v>х</v>
      </c>
      <c r="AK48" s="17">
        <f>'4тур_Дев'!G50</f>
        <v>0</v>
      </c>
      <c r="AL48" s="17" t="str">
        <f>'4тур_Дев'!L50</f>
        <v>х</v>
      </c>
      <c r="AM48" s="48">
        <f>'4тур_Дев'!M50</f>
        <v>0</v>
      </c>
      <c r="AN48" s="42">
        <f>'3тур_Дев'!C50</f>
        <v>0</v>
      </c>
      <c r="AO48" s="48" t="str">
        <f>'3тур_Дев'!N50</f>
        <v/>
      </c>
    </row>
    <row r="49" spans="1:41" ht="15" customHeight="1">
      <c r="A49" s="7" t="str">
        <f>IF(C49="","",COUNTA($C$10:C49))</f>
        <v/>
      </c>
      <c r="B49" s="35" t="str">
        <f>IF(УчастДев!B49="","",УчастДев!B49)</f>
        <v/>
      </c>
      <c r="C49" s="44" t="str">
        <f>IF(УчастДев!C49="","",УчастДев!C49)</f>
        <v/>
      </c>
      <c r="D49" s="40" t="str">
        <f>IF(УчастДев!D49="","",УчастДев!D49)</f>
        <v/>
      </c>
      <c r="E49" s="41" t="str">
        <f>IF(УчастДев!E49="","",УчастДев!E49)</f>
        <v/>
      </c>
      <c r="F49" s="205" t="str">
        <f>IF(УчастДев!G49="","",УчастДев!G49)</f>
        <v/>
      </c>
      <c r="G49" s="72" t="str">
        <f t="shared" si="21"/>
        <v/>
      </c>
      <c r="H49" s="146" t="str">
        <f t="shared" si="10"/>
        <v/>
      </c>
      <c r="I49" s="204" t="str">
        <f>IF(УчастДев!H49="","",УчастДев!H49)</f>
        <v/>
      </c>
      <c r="J49" s="72" t="str">
        <f t="shared" si="22"/>
        <v/>
      </c>
      <c r="K49" s="146" t="str">
        <f t="shared" si="19"/>
        <v/>
      </c>
      <c r="L49" s="203" t="str">
        <f>IF(УчастДев!I49="","",УчастДев!I49)</f>
        <v/>
      </c>
      <c r="M49" s="73" t="str">
        <f t="shared" si="23"/>
        <v/>
      </c>
      <c r="N49" s="146" t="str">
        <f t="shared" si="24"/>
        <v/>
      </c>
      <c r="O49" s="204" t="str">
        <f>IF(УчастДев!J49="","",УчастДев!J49)</f>
        <v/>
      </c>
      <c r="P49" s="72" t="str">
        <f t="shared" si="25"/>
        <v/>
      </c>
      <c r="Q49" s="72" t="str">
        <f t="shared" si="12"/>
        <v/>
      </c>
      <c r="R49" s="73" t="str">
        <f t="shared" si="26"/>
        <v/>
      </c>
      <c r="S49" s="72" t="str">
        <f t="shared" si="13"/>
        <v/>
      </c>
      <c r="T49" s="73" t="str">
        <f t="shared" si="27"/>
        <v/>
      </c>
      <c r="U49" s="72" t="str">
        <f t="shared" si="14"/>
        <v/>
      </c>
      <c r="V49" s="72" t="str">
        <f t="shared" si="28"/>
        <v/>
      </c>
      <c r="W49" s="72" t="str">
        <f t="shared" si="15"/>
        <v/>
      </c>
      <c r="X49" s="72" t="str">
        <f t="shared" si="29"/>
        <v/>
      </c>
      <c r="Y49" s="146" t="str">
        <f t="shared" si="17"/>
        <v/>
      </c>
      <c r="Z49" s="144" t="str">
        <f t="shared" si="30"/>
        <v/>
      </c>
      <c r="AA49" s="145" t="str">
        <f t="shared" si="18"/>
        <v/>
      </c>
      <c r="AB49" s="75"/>
      <c r="AC49" s="44" t="str">
        <f>IF(E49="","",УчастДев!F49)</f>
        <v/>
      </c>
      <c r="AD49" s="13"/>
      <c r="AE49" s="8">
        <f>'1тур'!B50</f>
        <v>0</v>
      </c>
      <c r="AF49" s="8" t="str">
        <f>'1тур'!I50</f>
        <v/>
      </c>
      <c r="AG49" s="8">
        <f>'2тур_Дев'!B50</f>
        <v>0</v>
      </c>
      <c r="AH49" s="27" t="str">
        <f>'2тур_Дев'!F50</f>
        <v/>
      </c>
      <c r="AI49" s="8">
        <f>'4тур_Дев'!B51</f>
        <v>0</v>
      </c>
      <c r="AJ49" s="8" t="str">
        <f>'4тур_Дев'!F51</f>
        <v>х</v>
      </c>
      <c r="AK49" s="17">
        <f>'4тур_Дев'!G51</f>
        <v>0</v>
      </c>
      <c r="AL49" s="17" t="str">
        <f>'4тур_Дев'!L51</f>
        <v>х</v>
      </c>
      <c r="AM49" s="48">
        <f>'4тур_Дев'!M51</f>
        <v>0</v>
      </c>
      <c r="AN49" s="42">
        <f>'3тур_Дев'!C51</f>
        <v>0</v>
      </c>
      <c r="AO49" s="48" t="str">
        <f>'3тур_Дев'!N51</f>
        <v/>
      </c>
    </row>
    <row r="50" spans="1:41" ht="15" customHeight="1">
      <c r="A50" s="7" t="str">
        <f>IF(C50="","",COUNTA($C$10:C50))</f>
        <v/>
      </c>
      <c r="B50" s="35" t="str">
        <f>IF(УчастДев!B50="","",УчастДев!B50)</f>
        <v/>
      </c>
      <c r="C50" s="44" t="str">
        <f>IF(УчастДев!C50="","",УчастДев!C50)</f>
        <v/>
      </c>
      <c r="D50" s="40" t="str">
        <f>IF(УчастДев!D50="","",УчастДев!D50)</f>
        <v/>
      </c>
      <c r="E50" s="41" t="str">
        <f>IF(УчастДев!E50="","",УчастДев!E50)</f>
        <v/>
      </c>
      <c r="F50" s="205" t="str">
        <f>IF(УчастДев!G50="","",УчастДев!G50)</f>
        <v/>
      </c>
      <c r="G50" s="72" t="str">
        <f t="shared" si="21"/>
        <v/>
      </c>
      <c r="H50" s="146" t="str">
        <f t="shared" si="10"/>
        <v/>
      </c>
      <c r="I50" s="204" t="str">
        <f>IF(УчастДев!H50="","",УчастДев!H50)</f>
        <v/>
      </c>
      <c r="J50" s="72" t="str">
        <f t="shared" si="22"/>
        <v/>
      </c>
      <c r="K50" s="146" t="str">
        <f t="shared" si="19"/>
        <v/>
      </c>
      <c r="L50" s="203" t="str">
        <f>IF(УчастДев!I50="","",УчастДев!I50)</f>
        <v/>
      </c>
      <c r="M50" s="73" t="str">
        <f t="shared" si="23"/>
        <v/>
      </c>
      <c r="N50" s="146" t="str">
        <f t="shared" si="24"/>
        <v/>
      </c>
      <c r="O50" s="204" t="str">
        <f>IF(УчастДев!J50="","",УчастДев!J50)</f>
        <v/>
      </c>
      <c r="P50" s="72" t="str">
        <f t="shared" si="25"/>
        <v/>
      </c>
      <c r="Q50" s="72" t="str">
        <f t="shared" si="12"/>
        <v/>
      </c>
      <c r="R50" s="73" t="str">
        <f t="shared" si="26"/>
        <v/>
      </c>
      <c r="S50" s="72" t="str">
        <f t="shared" si="13"/>
        <v/>
      </c>
      <c r="T50" s="73" t="str">
        <f t="shared" si="27"/>
        <v/>
      </c>
      <c r="U50" s="72" t="str">
        <f t="shared" si="14"/>
        <v/>
      </c>
      <c r="V50" s="72" t="str">
        <f t="shared" si="28"/>
        <v/>
      </c>
      <c r="W50" s="72" t="str">
        <f t="shared" si="15"/>
        <v/>
      </c>
      <c r="X50" s="72" t="str">
        <f t="shared" si="29"/>
        <v/>
      </c>
      <c r="Y50" s="146" t="str">
        <f t="shared" si="17"/>
        <v/>
      </c>
      <c r="Z50" s="144" t="str">
        <f t="shared" si="30"/>
        <v/>
      </c>
      <c r="AA50" s="145" t="str">
        <f t="shared" si="18"/>
        <v/>
      </c>
      <c r="AB50" s="75"/>
      <c r="AC50" s="44" t="str">
        <f>IF(E50="","",УчастДев!F50)</f>
        <v/>
      </c>
      <c r="AD50" s="13"/>
      <c r="AE50" s="8">
        <f>'1тур'!B51</f>
        <v>0</v>
      </c>
      <c r="AF50" s="8" t="str">
        <f>'1тур'!I51</f>
        <v/>
      </c>
      <c r="AG50" s="8">
        <f>'2тур_Дев'!B51</f>
        <v>0</v>
      </c>
      <c r="AH50" s="27" t="str">
        <f>'2тур_Дев'!F51</f>
        <v/>
      </c>
      <c r="AI50" s="8">
        <f>'4тур_Дев'!B52</f>
        <v>0</v>
      </c>
      <c r="AJ50" s="8" t="str">
        <f>'4тур_Дев'!F52</f>
        <v>х</v>
      </c>
      <c r="AK50" s="17">
        <f>'4тур_Дев'!G52</f>
        <v>0</v>
      </c>
      <c r="AL50" s="17" t="str">
        <f>'4тур_Дев'!L52</f>
        <v>х</v>
      </c>
      <c r="AM50" s="48">
        <f>'4тур_Дев'!M52</f>
        <v>0</v>
      </c>
      <c r="AN50" s="42">
        <f>'3тур_Дев'!C52</f>
        <v>0</v>
      </c>
      <c r="AO50" s="48" t="str">
        <f>'3тур_Дев'!N52</f>
        <v/>
      </c>
    </row>
    <row r="51" spans="1:41" ht="15" customHeight="1">
      <c r="A51" s="7" t="str">
        <f>IF(C51="","",COUNTA($C$10:C51))</f>
        <v/>
      </c>
      <c r="B51" s="35" t="str">
        <f>IF(УчастДев!B51="","",УчастДев!B51)</f>
        <v/>
      </c>
      <c r="C51" s="44" t="str">
        <f>IF(УчастДев!C51="","",УчастДев!C51)</f>
        <v/>
      </c>
      <c r="D51" s="40" t="str">
        <f>IF(УчастДев!D51="","",УчастДев!D51)</f>
        <v/>
      </c>
      <c r="E51" s="41" t="str">
        <f>IF(УчастДев!E51="","",УчастДев!E51)</f>
        <v/>
      </c>
      <c r="F51" s="205" t="str">
        <f>IF(УчастДев!G51="","",УчастДев!G51)</f>
        <v/>
      </c>
      <c r="G51" s="72" t="str">
        <f t="shared" si="21"/>
        <v/>
      </c>
      <c r="H51" s="146" t="str">
        <f t="shared" si="10"/>
        <v/>
      </c>
      <c r="I51" s="204" t="str">
        <f>IF(УчастДев!H51="","",УчастДев!H51)</f>
        <v/>
      </c>
      <c r="J51" s="72" t="str">
        <f t="shared" si="22"/>
        <v/>
      </c>
      <c r="K51" s="146" t="str">
        <f t="shared" si="19"/>
        <v/>
      </c>
      <c r="L51" s="203" t="str">
        <f>IF(УчастДев!I51="","",УчастДев!I51)</f>
        <v/>
      </c>
      <c r="M51" s="73" t="str">
        <f t="shared" si="23"/>
        <v/>
      </c>
      <c r="N51" s="146" t="str">
        <f t="shared" si="24"/>
        <v/>
      </c>
      <c r="O51" s="204" t="str">
        <f>IF(УчастДев!J51="","",УчастДев!J51)</f>
        <v/>
      </c>
      <c r="P51" s="72" t="str">
        <f t="shared" si="25"/>
        <v/>
      </c>
      <c r="Q51" s="72" t="str">
        <f t="shared" si="12"/>
        <v/>
      </c>
      <c r="R51" s="73" t="str">
        <f t="shared" si="26"/>
        <v/>
      </c>
      <c r="S51" s="72" t="str">
        <f t="shared" si="13"/>
        <v/>
      </c>
      <c r="T51" s="73" t="str">
        <f t="shared" si="27"/>
        <v/>
      </c>
      <c r="U51" s="72" t="str">
        <f t="shared" si="14"/>
        <v/>
      </c>
      <c r="V51" s="72" t="str">
        <f t="shared" si="28"/>
        <v/>
      </c>
      <c r="W51" s="72" t="str">
        <f t="shared" si="15"/>
        <v/>
      </c>
      <c r="X51" s="72" t="str">
        <f t="shared" si="29"/>
        <v/>
      </c>
      <c r="Y51" s="146" t="str">
        <f t="shared" si="17"/>
        <v/>
      </c>
      <c r="Z51" s="144" t="str">
        <f t="shared" si="30"/>
        <v/>
      </c>
      <c r="AA51" s="145" t="str">
        <f t="shared" si="18"/>
        <v/>
      </c>
      <c r="AB51" s="75"/>
      <c r="AC51" s="44" t="str">
        <f>IF(E51="","",УчастДев!F51)</f>
        <v/>
      </c>
      <c r="AD51" s="13"/>
      <c r="AE51" s="8">
        <f>'1тур'!B52</f>
        <v>0</v>
      </c>
      <c r="AF51" s="8" t="str">
        <f>'1тур'!I52</f>
        <v/>
      </c>
      <c r="AG51" s="8">
        <f>'2тур_Дев'!B52</f>
        <v>0</v>
      </c>
      <c r="AH51" s="27" t="str">
        <f>'2тур_Дев'!F52</f>
        <v/>
      </c>
      <c r="AI51" s="8">
        <f>'4тур_Дев'!B53</f>
        <v>0</v>
      </c>
      <c r="AJ51" s="8" t="str">
        <f>'4тур_Дев'!F53</f>
        <v>х</v>
      </c>
      <c r="AK51" s="17">
        <f>'4тур_Дев'!G53</f>
        <v>0</v>
      </c>
      <c r="AL51" s="17" t="str">
        <f>'4тур_Дев'!L53</f>
        <v>х</v>
      </c>
      <c r="AM51" s="48">
        <f>'4тур_Дев'!M53</f>
        <v>0</v>
      </c>
      <c r="AN51" s="42">
        <f>'3тур_Дев'!C53</f>
        <v>0</v>
      </c>
      <c r="AO51" s="48" t="str">
        <f>'3тур_Дев'!N53</f>
        <v/>
      </c>
    </row>
    <row r="52" spans="1:41" ht="15" customHeight="1">
      <c r="A52" s="7" t="str">
        <f>IF(C52="","",COUNTA($C$10:C52))</f>
        <v/>
      </c>
      <c r="B52" s="35" t="str">
        <f>IF(УчастДев!B52="","",УчастДев!B52)</f>
        <v/>
      </c>
      <c r="C52" s="44" t="str">
        <f>IF(УчастДев!C52="","",УчастДев!C52)</f>
        <v/>
      </c>
      <c r="D52" s="40" t="str">
        <f>IF(УчастДев!D52="","",УчастДев!D52)</f>
        <v/>
      </c>
      <c r="E52" s="41" t="str">
        <f>IF(УчастДев!E52="","",УчастДев!E52)</f>
        <v/>
      </c>
      <c r="F52" s="205" t="str">
        <f>IF(УчастДев!G52="","",УчастДев!G52)</f>
        <v/>
      </c>
      <c r="G52" s="72" t="str">
        <f t="shared" si="21"/>
        <v/>
      </c>
      <c r="H52" s="146" t="str">
        <f t="shared" si="10"/>
        <v/>
      </c>
      <c r="I52" s="204" t="str">
        <f>IF(УчастДев!H52="","",УчастДев!H52)</f>
        <v/>
      </c>
      <c r="J52" s="72" t="str">
        <f t="shared" si="22"/>
        <v/>
      </c>
      <c r="K52" s="146" t="str">
        <f t="shared" si="19"/>
        <v/>
      </c>
      <c r="L52" s="203" t="str">
        <f>IF(УчастДев!I52="","",УчастДев!I52)</f>
        <v/>
      </c>
      <c r="M52" s="73" t="str">
        <f t="shared" si="23"/>
        <v/>
      </c>
      <c r="N52" s="146" t="str">
        <f t="shared" si="24"/>
        <v/>
      </c>
      <c r="O52" s="204" t="str">
        <f>IF(УчастДев!J52="","",УчастДев!J52)</f>
        <v/>
      </c>
      <c r="P52" s="72" t="str">
        <f t="shared" si="25"/>
        <v/>
      </c>
      <c r="Q52" s="72" t="str">
        <f t="shared" si="12"/>
        <v/>
      </c>
      <c r="R52" s="73" t="str">
        <f t="shared" si="26"/>
        <v/>
      </c>
      <c r="S52" s="72" t="str">
        <f t="shared" si="13"/>
        <v/>
      </c>
      <c r="T52" s="73" t="str">
        <f t="shared" si="27"/>
        <v/>
      </c>
      <c r="U52" s="72" t="str">
        <f t="shared" si="14"/>
        <v/>
      </c>
      <c r="V52" s="72" t="str">
        <f t="shared" si="28"/>
        <v/>
      </c>
      <c r="W52" s="72" t="str">
        <f t="shared" si="15"/>
        <v/>
      </c>
      <c r="X52" s="72" t="str">
        <f t="shared" si="29"/>
        <v/>
      </c>
      <c r="Y52" s="146" t="str">
        <f t="shared" si="17"/>
        <v/>
      </c>
      <c r="Z52" s="144" t="str">
        <f t="shared" si="30"/>
        <v/>
      </c>
      <c r="AA52" s="145" t="str">
        <f t="shared" si="18"/>
        <v/>
      </c>
      <c r="AB52" s="75"/>
      <c r="AC52" s="44" t="str">
        <f>IF(E52="","",УчастДев!F52)</f>
        <v/>
      </c>
      <c r="AD52" s="8"/>
      <c r="AE52" s="8">
        <f>'1тур'!B53</f>
        <v>0</v>
      </c>
      <c r="AF52" s="8" t="str">
        <f>'1тур'!I53</f>
        <v/>
      </c>
      <c r="AG52" s="8">
        <f>'2тур_Дев'!B53</f>
        <v>0</v>
      </c>
      <c r="AH52" s="27" t="str">
        <f>'2тур_Дев'!F53</f>
        <v/>
      </c>
      <c r="AI52" s="8">
        <f>'4тур_Дев'!B54</f>
        <v>0</v>
      </c>
      <c r="AJ52" s="8" t="str">
        <f>'4тур_Дев'!F54</f>
        <v>х</v>
      </c>
      <c r="AK52" s="17">
        <f>'4тур_Дев'!G54</f>
        <v>0</v>
      </c>
      <c r="AL52" s="17" t="str">
        <f>'4тур_Дев'!L54</f>
        <v>х</v>
      </c>
      <c r="AM52" s="48">
        <f>'4тур_Дев'!M54</f>
        <v>0</v>
      </c>
      <c r="AN52" s="42">
        <f>'3тур_Дев'!C54</f>
        <v>0</v>
      </c>
      <c r="AO52" s="48" t="str">
        <f>'3тур_Дев'!N54</f>
        <v/>
      </c>
    </row>
    <row r="53" spans="1:41" ht="15" customHeight="1">
      <c r="A53" s="7" t="str">
        <f>IF(C53="","",COUNTA($C$10:C53))</f>
        <v/>
      </c>
      <c r="B53" s="35" t="str">
        <f>IF(УчастДев!B53="","",УчастДев!B53)</f>
        <v/>
      </c>
      <c r="C53" s="44" t="str">
        <f>IF(УчастДев!C53="","",УчастДев!C53)</f>
        <v/>
      </c>
      <c r="D53" s="40" t="str">
        <f>IF(УчастДев!D53="","",УчастДев!D53)</f>
        <v/>
      </c>
      <c r="E53" s="41" t="str">
        <f>IF(УчастДев!E53="","",УчастДев!E53)</f>
        <v/>
      </c>
      <c r="F53" s="205" t="str">
        <f>IF(УчастДев!G53="","",УчастДев!G53)</f>
        <v/>
      </c>
      <c r="G53" s="72" t="str">
        <f t="shared" si="21"/>
        <v/>
      </c>
      <c r="H53" s="146" t="str">
        <f t="shared" si="10"/>
        <v/>
      </c>
      <c r="I53" s="204" t="str">
        <f>IF(УчастДев!H53="","",УчастДев!H53)</f>
        <v/>
      </c>
      <c r="J53" s="72" t="str">
        <f t="shared" si="22"/>
        <v/>
      </c>
      <c r="K53" s="146" t="str">
        <f t="shared" si="19"/>
        <v/>
      </c>
      <c r="L53" s="203" t="str">
        <f>IF(УчастДев!I53="","",УчастДев!I53)</f>
        <v/>
      </c>
      <c r="M53" s="73" t="str">
        <f t="shared" si="23"/>
        <v/>
      </c>
      <c r="N53" s="146" t="str">
        <f t="shared" si="24"/>
        <v/>
      </c>
      <c r="O53" s="204" t="str">
        <f>IF(УчастДев!J53="","",УчастДев!J53)</f>
        <v/>
      </c>
      <c r="P53" s="72" t="str">
        <f t="shared" si="25"/>
        <v/>
      </c>
      <c r="Q53" s="72" t="str">
        <f t="shared" si="12"/>
        <v/>
      </c>
      <c r="R53" s="73" t="str">
        <f t="shared" si="26"/>
        <v/>
      </c>
      <c r="S53" s="72" t="str">
        <f t="shared" si="13"/>
        <v/>
      </c>
      <c r="T53" s="73" t="str">
        <f t="shared" si="27"/>
        <v/>
      </c>
      <c r="U53" s="72" t="str">
        <f t="shared" si="14"/>
        <v/>
      </c>
      <c r="V53" s="72" t="str">
        <f t="shared" si="28"/>
        <v/>
      </c>
      <c r="W53" s="72" t="str">
        <f t="shared" si="15"/>
        <v/>
      </c>
      <c r="X53" s="72" t="str">
        <f t="shared" si="29"/>
        <v/>
      </c>
      <c r="Y53" s="146" t="str">
        <f t="shared" si="17"/>
        <v/>
      </c>
      <c r="Z53" s="144" t="str">
        <f t="shared" si="30"/>
        <v/>
      </c>
      <c r="AA53" s="145" t="str">
        <f t="shared" si="18"/>
        <v/>
      </c>
      <c r="AB53" s="75"/>
      <c r="AC53" s="44" t="str">
        <f>IF(E53="","",УчастДев!F53)</f>
        <v/>
      </c>
      <c r="AD53" s="8"/>
      <c r="AE53" s="8">
        <f>'1тур'!B54</f>
        <v>0</v>
      </c>
      <c r="AF53" s="8" t="str">
        <f>'1тур'!I54</f>
        <v/>
      </c>
      <c r="AG53" s="8">
        <f>'2тур_Дев'!B54</f>
        <v>0</v>
      </c>
      <c r="AH53" s="27" t="str">
        <f>'2тур_Дев'!F54</f>
        <v/>
      </c>
      <c r="AI53" s="8">
        <f>'4тур_Дев'!B55</f>
        <v>0</v>
      </c>
      <c r="AJ53" s="8" t="str">
        <f>'4тур_Дев'!F55</f>
        <v>х</v>
      </c>
      <c r="AK53" s="17">
        <f>'4тур_Дев'!G55</f>
        <v>0</v>
      </c>
      <c r="AL53" s="17" t="str">
        <f>'4тур_Дев'!L55</f>
        <v>х</v>
      </c>
      <c r="AM53" s="48">
        <f>'4тур_Дев'!M55</f>
        <v>0</v>
      </c>
      <c r="AN53" s="42">
        <f>'3тур_Дев'!C55</f>
        <v>0</v>
      </c>
      <c r="AO53" s="48" t="str">
        <f>'3тур_Дев'!N55</f>
        <v/>
      </c>
    </row>
    <row r="54" spans="1:41" ht="15" customHeight="1">
      <c r="A54" s="7" t="str">
        <f>IF(C54="","",COUNTA($C$10:C54))</f>
        <v/>
      </c>
      <c r="B54" s="35" t="str">
        <f>IF(УчастДев!B54="","",УчастДев!B54)</f>
        <v/>
      </c>
      <c r="C54" s="44" t="str">
        <f>IF(УчастДев!C54="","",УчастДев!C54)</f>
        <v/>
      </c>
      <c r="D54" s="40" t="str">
        <f>IF(УчастДев!D54="","",УчастДев!D54)</f>
        <v/>
      </c>
      <c r="E54" s="41" t="str">
        <f>IF(УчастДев!E54="","",УчастДев!E54)</f>
        <v/>
      </c>
      <c r="F54" s="205" t="str">
        <f>IF(УчастДев!G54="","",УчастДев!G54)</f>
        <v/>
      </c>
      <c r="G54" s="72" t="str">
        <f t="shared" si="21"/>
        <v/>
      </c>
      <c r="H54" s="146" t="str">
        <f t="shared" si="10"/>
        <v/>
      </c>
      <c r="I54" s="204" t="str">
        <f>IF(УчастДев!H54="","",УчастДев!H54)</f>
        <v/>
      </c>
      <c r="J54" s="72" t="str">
        <f t="shared" si="22"/>
        <v/>
      </c>
      <c r="K54" s="146" t="str">
        <f t="shared" si="19"/>
        <v/>
      </c>
      <c r="L54" s="203" t="str">
        <f>IF(УчастДев!I54="","",УчастДев!I54)</f>
        <v/>
      </c>
      <c r="M54" s="73" t="str">
        <f t="shared" si="23"/>
        <v/>
      </c>
      <c r="N54" s="146" t="str">
        <f t="shared" si="24"/>
        <v/>
      </c>
      <c r="O54" s="204" t="str">
        <f>IF(УчастДев!J54="","",УчастДев!J54)</f>
        <v/>
      </c>
      <c r="P54" s="72" t="str">
        <f t="shared" si="25"/>
        <v/>
      </c>
      <c r="Q54" s="72" t="str">
        <f t="shared" si="12"/>
        <v/>
      </c>
      <c r="R54" s="73" t="str">
        <f t="shared" si="26"/>
        <v/>
      </c>
      <c r="S54" s="72" t="str">
        <f t="shared" si="13"/>
        <v/>
      </c>
      <c r="T54" s="73" t="str">
        <f t="shared" si="27"/>
        <v/>
      </c>
      <c r="U54" s="72" t="str">
        <f t="shared" si="14"/>
        <v/>
      </c>
      <c r="V54" s="72" t="str">
        <f t="shared" si="28"/>
        <v/>
      </c>
      <c r="W54" s="72" t="str">
        <f t="shared" si="15"/>
        <v/>
      </c>
      <c r="X54" s="72" t="str">
        <f t="shared" si="29"/>
        <v/>
      </c>
      <c r="Y54" s="146" t="str">
        <f t="shared" si="17"/>
        <v/>
      </c>
      <c r="Z54" s="144" t="str">
        <f t="shared" si="30"/>
        <v/>
      </c>
      <c r="AA54" s="145" t="str">
        <f t="shared" si="18"/>
        <v/>
      </c>
      <c r="AB54" s="75"/>
      <c r="AC54" s="44" t="str">
        <f>IF(E54="","",УчастДев!F54)</f>
        <v/>
      </c>
      <c r="AD54" s="8"/>
      <c r="AE54" s="8">
        <f>'1тур'!B55</f>
        <v>0</v>
      </c>
      <c r="AF54" s="8" t="str">
        <f>'1тур'!I55</f>
        <v/>
      </c>
      <c r="AG54" s="8">
        <f>'2тур_Дев'!B55</f>
        <v>0</v>
      </c>
      <c r="AH54" s="27" t="str">
        <f>'2тур_Дев'!F55</f>
        <v/>
      </c>
      <c r="AI54" s="8">
        <f>'4тур_Дев'!B56</f>
        <v>0</v>
      </c>
      <c r="AJ54" s="8" t="str">
        <f>'4тур_Дев'!F56</f>
        <v>х</v>
      </c>
      <c r="AK54" s="17">
        <f>'4тур_Дев'!G56</f>
        <v>0</v>
      </c>
      <c r="AL54" s="17" t="str">
        <f>'4тур_Дев'!L56</f>
        <v>х</v>
      </c>
      <c r="AM54" s="48">
        <f>'4тур_Дев'!M56</f>
        <v>0</v>
      </c>
      <c r="AN54" s="42">
        <f>'3тур_Дев'!C56</f>
        <v>0</v>
      </c>
      <c r="AO54" s="48" t="str">
        <f>'3тур_Дев'!N56</f>
        <v/>
      </c>
    </row>
    <row r="55" spans="1:41" ht="15" customHeight="1">
      <c r="A55" s="7" t="str">
        <f>IF(C55="","",COUNTA($C$10:C55))</f>
        <v/>
      </c>
      <c r="B55" s="35" t="str">
        <f>IF(УчастДев!B55="","",УчастДев!B55)</f>
        <v/>
      </c>
      <c r="C55" s="44" t="str">
        <f>IF(УчастДев!C55="","",УчастДев!C55)</f>
        <v/>
      </c>
      <c r="D55" s="40" t="str">
        <f>IF(УчастДев!D55="","",УчастДев!D55)</f>
        <v/>
      </c>
      <c r="E55" s="41" t="str">
        <f>IF(УчастДев!E55="","",УчастДев!E55)</f>
        <v/>
      </c>
      <c r="F55" s="205" t="str">
        <f>IF(УчастДев!G55="","",УчастДев!G55)</f>
        <v/>
      </c>
      <c r="G55" s="72" t="str">
        <f t="shared" si="21"/>
        <v/>
      </c>
      <c r="H55" s="146" t="str">
        <f t="shared" si="10"/>
        <v/>
      </c>
      <c r="I55" s="204" t="str">
        <f>IF(УчастДев!H55="","",УчастДев!H55)</f>
        <v/>
      </c>
      <c r="J55" s="72" t="str">
        <f t="shared" si="22"/>
        <v/>
      </c>
      <c r="K55" s="146" t="str">
        <f t="shared" si="19"/>
        <v/>
      </c>
      <c r="L55" s="203" t="str">
        <f>IF(УчастДев!I55="","",УчастДев!I55)</f>
        <v/>
      </c>
      <c r="M55" s="73" t="str">
        <f t="shared" si="23"/>
        <v/>
      </c>
      <c r="N55" s="146" t="str">
        <f t="shared" si="24"/>
        <v/>
      </c>
      <c r="O55" s="204" t="str">
        <f>IF(УчастДев!J55="","",УчастДев!J55)</f>
        <v/>
      </c>
      <c r="P55" s="72" t="str">
        <f t="shared" si="25"/>
        <v/>
      </c>
      <c r="Q55" s="72" t="str">
        <f t="shared" si="12"/>
        <v/>
      </c>
      <c r="R55" s="73" t="str">
        <f t="shared" si="26"/>
        <v/>
      </c>
      <c r="S55" s="72" t="str">
        <f t="shared" si="13"/>
        <v/>
      </c>
      <c r="T55" s="73" t="str">
        <f t="shared" si="27"/>
        <v/>
      </c>
      <c r="U55" s="72" t="str">
        <f t="shared" si="14"/>
        <v/>
      </c>
      <c r="V55" s="72" t="str">
        <f t="shared" si="28"/>
        <v/>
      </c>
      <c r="W55" s="72" t="str">
        <f t="shared" si="15"/>
        <v/>
      </c>
      <c r="X55" s="72" t="str">
        <f t="shared" si="29"/>
        <v/>
      </c>
      <c r="Y55" s="146" t="str">
        <f t="shared" si="17"/>
        <v/>
      </c>
      <c r="Z55" s="144" t="str">
        <f t="shared" si="30"/>
        <v/>
      </c>
      <c r="AA55" s="145" t="str">
        <f t="shared" si="18"/>
        <v/>
      </c>
      <c r="AB55" s="75"/>
      <c r="AC55" s="44" t="str">
        <f>IF(E55="","",УчастДев!F55)</f>
        <v/>
      </c>
      <c r="AD55" s="8"/>
      <c r="AE55" s="8">
        <f>'1тур'!B56</f>
        <v>0</v>
      </c>
      <c r="AF55" s="8" t="str">
        <f>'1тур'!I56</f>
        <v/>
      </c>
      <c r="AG55" s="8">
        <f>'2тур_Дев'!B56</f>
        <v>0</v>
      </c>
      <c r="AH55" s="27" t="str">
        <f>'2тур_Дев'!F56</f>
        <v/>
      </c>
      <c r="AI55" s="8">
        <f>'4тур_Дев'!B57</f>
        <v>0</v>
      </c>
      <c r="AJ55" s="8" t="str">
        <f>'4тур_Дев'!F57</f>
        <v>х</v>
      </c>
      <c r="AK55" s="17">
        <f>'4тур_Дев'!G57</f>
        <v>0</v>
      </c>
      <c r="AL55" s="17" t="str">
        <f>'4тур_Дев'!L57</f>
        <v>х</v>
      </c>
      <c r="AM55" s="48">
        <f>'4тур_Дев'!M57</f>
        <v>0</v>
      </c>
      <c r="AN55" s="42">
        <f>'3тур_Дев'!C57</f>
        <v>0</v>
      </c>
      <c r="AO55" s="48" t="str">
        <f>'3тур_Дев'!N57</f>
        <v/>
      </c>
    </row>
    <row r="56" spans="1:41" ht="15" customHeight="1">
      <c r="A56" s="7" t="str">
        <f>IF(C56="","",COUNTA($C$10:C56))</f>
        <v/>
      </c>
      <c r="B56" s="35" t="str">
        <f>IF(УчастДев!B56="","",УчастДев!B56)</f>
        <v/>
      </c>
      <c r="C56" s="44" t="str">
        <f>IF(УчастДев!C56="","",УчастДев!C56)</f>
        <v/>
      </c>
      <c r="D56" s="40" t="str">
        <f>IF(УчастДев!D56="","",УчастДев!D56)</f>
        <v/>
      </c>
      <c r="E56" s="41" t="str">
        <f>IF(УчастДев!E56="","",УчастДев!E56)</f>
        <v/>
      </c>
      <c r="F56" s="205" t="str">
        <f>IF(УчастДев!G56="","",УчастДев!G56)</f>
        <v/>
      </c>
      <c r="G56" s="72" t="str">
        <f t="shared" si="21"/>
        <v/>
      </c>
      <c r="H56" s="146" t="str">
        <f t="shared" si="10"/>
        <v/>
      </c>
      <c r="I56" s="204" t="str">
        <f>IF(УчастДев!H56="","",УчастДев!H56)</f>
        <v/>
      </c>
      <c r="J56" s="72" t="str">
        <f t="shared" si="22"/>
        <v/>
      </c>
      <c r="K56" s="146" t="str">
        <f t="shared" si="19"/>
        <v/>
      </c>
      <c r="L56" s="203" t="str">
        <f>IF(УчастДев!I56="","",УчастДев!I56)</f>
        <v/>
      </c>
      <c r="M56" s="73" t="str">
        <f t="shared" si="23"/>
        <v/>
      </c>
      <c r="N56" s="146" t="str">
        <f t="shared" si="24"/>
        <v/>
      </c>
      <c r="O56" s="204" t="str">
        <f>IF(УчастДев!J56="","",УчастДев!J56)</f>
        <v/>
      </c>
      <c r="P56" s="72" t="str">
        <f t="shared" si="25"/>
        <v/>
      </c>
      <c r="Q56" s="72" t="str">
        <f t="shared" si="12"/>
        <v/>
      </c>
      <c r="R56" s="73" t="str">
        <f t="shared" si="26"/>
        <v/>
      </c>
      <c r="S56" s="72" t="str">
        <f t="shared" si="13"/>
        <v/>
      </c>
      <c r="T56" s="73" t="str">
        <f t="shared" si="27"/>
        <v/>
      </c>
      <c r="U56" s="72" t="str">
        <f t="shared" si="14"/>
        <v/>
      </c>
      <c r="V56" s="72" t="str">
        <f t="shared" si="28"/>
        <v/>
      </c>
      <c r="W56" s="72" t="str">
        <f t="shared" si="15"/>
        <v/>
      </c>
      <c r="X56" s="72" t="str">
        <f t="shared" si="29"/>
        <v/>
      </c>
      <c r="Y56" s="146" t="str">
        <f t="shared" si="17"/>
        <v/>
      </c>
      <c r="Z56" s="144" t="str">
        <f t="shared" si="30"/>
        <v/>
      </c>
      <c r="AA56" s="145" t="str">
        <f t="shared" si="18"/>
        <v/>
      </c>
      <c r="AB56" s="75"/>
      <c r="AC56" s="44" t="str">
        <f>IF(E56="","",УчастДев!F56)</f>
        <v/>
      </c>
      <c r="AD56" s="8"/>
      <c r="AE56" s="8">
        <f>'1тур'!B57</f>
        <v>0</v>
      </c>
      <c r="AF56" s="8" t="str">
        <f>'1тур'!I57</f>
        <v/>
      </c>
      <c r="AG56" s="8">
        <f>'2тур_Дев'!B57</f>
        <v>0</v>
      </c>
      <c r="AH56" s="27" t="str">
        <f>'2тур_Дев'!F57</f>
        <v/>
      </c>
      <c r="AI56" s="8">
        <f>'4тур_Дев'!B58</f>
        <v>0</v>
      </c>
      <c r="AJ56" s="8" t="str">
        <f>'4тур_Дев'!F58</f>
        <v>х</v>
      </c>
      <c r="AK56" s="17">
        <f>'4тур_Дев'!G58</f>
        <v>0</v>
      </c>
      <c r="AL56" s="17" t="str">
        <f>'4тур_Дев'!L58</f>
        <v>х</v>
      </c>
      <c r="AM56" s="48">
        <f>'4тур_Дев'!M58</f>
        <v>0</v>
      </c>
      <c r="AN56" s="42">
        <f>'3тур_Дев'!C58</f>
        <v>0</v>
      </c>
      <c r="AO56" s="48" t="str">
        <f>'3тур_Дев'!N58</f>
        <v/>
      </c>
    </row>
    <row r="57" spans="1:41" ht="15" customHeight="1">
      <c r="A57" s="7" t="str">
        <f>IF(C57="","",COUNTA($C$10:C57))</f>
        <v/>
      </c>
      <c r="B57" s="35" t="str">
        <f>IF(УчастДев!B57="","",УчастДев!B57)</f>
        <v/>
      </c>
      <c r="C57" s="44" t="str">
        <f>IF(УчастДев!C57="","",УчастДев!C57)</f>
        <v/>
      </c>
      <c r="D57" s="40" t="str">
        <f>IF(УчастДев!D57="","",УчастДев!D57)</f>
        <v/>
      </c>
      <c r="E57" s="41" t="str">
        <f>IF(УчастДев!E57="","",УчастДев!E57)</f>
        <v/>
      </c>
      <c r="F57" s="205" t="str">
        <f>IF(УчастДев!G57="","",УчастДев!G57)</f>
        <v/>
      </c>
      <c r="G57" s="72" t="str">
        <f t="shared" si="21"/>
        <v/>
      </c>
      <c r="H57" s="146" t="str">
        <f t="shared" si="10"/>
        <v/>
      </c>
      <c r="I57" s="204" t="str">
        <f>IF(УчастДев!H57="","",УчастДев!H57)</f>
        <v/>
      </c>
      <c r="J57" s="72" t="str">
        <f t="shared" si="22"/>
        <v/>
      </c>
      <c r="K57" s="146" t="str">
        <f t="shared" si="19"/>
        <v/>
      </c>
      <c r="L57" s="203" t="str">
        <f>IF(УчастДев!I57="","",УчастДев!I57)</f>
        <v/>
      </c>
      <c r="M57" s="73" t="str">
        <f t="shared" si="23"/>
        <v/>
      </c>
      <c r="N57" s="146" t="str">
        <f t="shared" si="24"/>
        <v/>
      </c>
      <c r="O57" s="204" t="str">
        <f>IF(УчастДев!J57="","",УчастДев!J57)</f>
        <v/>
      </c>
      <c r="P57" s="72" t="str">
        <f t="shared" si="25"/>
        <v/>
      </c>
      <c r="Q57" s="72" t="str">
        <f t="shared" si="12"/>
        <v/>
      </c>
      <c r="R57" s="73" t="str">
        <f t="shared" si="26"/>
        <v/>
      </c>
      <c r="S57" s="72" t="str">
        <f t="shared" si="13"/>
        <v/>
      </c>
      <c r="T57" s="73" t="str">
        <f t="shared" si="27"/>
        <v/>
      </c>
      <c r="U57" s="72" t="str">
        <f t="shared" si="14"/>
        <v/>
      </c>
      <c r="V57" s="72" t="str">
        <f t="shared" si="28"/>
        <v/>
      </c>
      <c r="W57" s="72" t="str">
        <f t="shared" si="15"/>
        <v/>
      </c>
      <c r="X57" s="72" t="str">
        <f t="shared" si="29"/>
        <v/>
      </c>
      <c r="Y57" s="146" t="str">
        <f t="shared" si="17"/>
        <v/>
      </c>
      <c r="Z57" s="144" t="str">
        <f t="shared" si="30"/>
        <v/>
      </c>
      <c r="AA57" s="145" t="str">
        <f t="shared" si="18"/>
        <v/>
      </c>
      <c r="AB57" s="75"/>
      <c r="AC57" s="44" t="str">
        <f>IF(E57="","",УчастДев!F57)</f>
        <v/>
      </c>
      <c r="AD57" s="8"/>
      <c r="AE57" s="8">
        <f>'1тур'!B58</f>
        <v>0</v>
      </c>
      <c r="AF57" s="8" t="str">
        <f>'1тур'!I58</f>
        <v/>
      </c>
      <c r="AG57" s="8">
        <f>'2тур_Дев'!B58</f>
        <v>0</v>
      </c>
      <c r="AH57" s="27" t="str">
        <f>'2тур_Дев'!F58</f>
        <v/>
      </c>
      <c r="AI57" s="8">
        <f>'4тур_Дев'!B59</f>
        <v>0</v>
      </c>
      <c r="AJ57" s="8" t="str">
        <f>'4тур_Дев'!F59</f>
        <v>х</v>
      </c>
      <c r="AK57" s="17">
        <f>'4тур_Дев'!G59</f>
        <v>0</v>
      </c>
      <c r="AL57" s="17" t="str">
        <f>'4тур_Дев'!L59</f>
        <v>х</v>
      </c>
      <c r="AM57" s="48">
        <f>'4тур_Дев'!M59</f>
        <v>0</v>
      </c>
      <c r="AN57" s="42">
        <f>'3тур_Дев'!C59</f>
        <v>0</v>
      </c>
      <c r="AO57" s="48" t="str">
        <f>'3тур_Дев'!N59</f>
        <v/>
      </c>
    </row>
    <row r="58" spans="1:41" ht="15" customHeight="1">
      <c r="A58" s="7" t="str">
        <f>IF(C58="","",COUNTA($C$10:C58))</f>
        <v/>
      </c>
      <c r="B58" s="35" t="str">
        <f>IF(УчастДев!B58="","",УчастДев!B58)</f>
        <v/>
      </c>
      <c r="C58" s="44" t="str">
        <f>IF(УчастДев!C58="","",УчастДев!C58)</f>
        <v/>
      </c>
      <c r="D58" s="40" t="str">
        <f>IF(УчастДев!D58="","",УчастДев!D58)</f>
        <v/>
      </c>
      <c r="E58" s="41" t="str">
        <f>IF(УчастДев!E58="","",УчастДев!E58)</f>
        <v/>
      </c>
      <c r="F58" s="205" t="str">
        <f>IF(УчастДев!G58="","",УчастДев!G58)</f>
        <v/>
      </c>
      <c r="G58" s="72" t="str">
        <f t="shared" si="21"/>
        <v/>
      </c>
      <c r="H58" s="146" t="str">
        <f t="shared" si="10"/>
        <v/>
      </c>
      <c r="I58" s="204" t="str">
        <f>IF(УчастДев!H58="","",УчастДев!H58)</f>
        <v/>
      </c>
      <c r="J58" s="72" t="str">
        <f t="shared" si="22"/>
        <v/>
      </c>
      <c r="K58" s="146" t="str">
        <f t="shared" si="19"/>
        <v/>
      </c>
      <c r="L58" s="203" t="str">
        <f>IF(УчастДев!I58="","",УчастДев!I58)</f>
        <v/>
      </c>
      <c r="M58" s="73" t="str">
        <f t="shared" si="23"/>
        <v/>
      </c>
      <c r="N58" s="146" t="str">
        <f t="shared" si="24"/>
        <v/>
      </c>
      <c r="O58" s="204" t="str">
        <f>IF(УчастДев!J58="","",УчастДев!J58)</f>
        <v/>
      </c>
      <c r="P58" s="72" t="str">
        <f t="shared" si="25"/>
        <v/>
      </c>
      <c r="Q58" s="72" t="str">
        <f t="shared" si="12"/>
        <v/>
      </c>
      <c r="R58" s="73" t="str">
        <f t="shared" si="26"/>
        <v/>
      </c>
      <c r="S58" s="72" t="str">
        <f t="shared" si="13"/>
        <v/>
      </c>
      <c r="T58" s="73" t="str">
        <f t="shared" si="27"/>
        <v/>
      </c>
      <c r="U58" s="72" t="str">
        <f t="shared" si="14"/>
        <v/>
      </c>
      <c r="V58" s="72" t="str">
        <f t="shared" si="28"/>
        <v/>
      </c>
      <c r="W58" s="72" t="str">
        <f t="shared" si="15"/>
        <v/>
      </c>
      <c r="X58" s="72" t="str">
        <f t="shared" si="29"/>
        <v/>
      </c>
      <c r="Y58" s="146" t="str">
        <f t="shared" si="17"/>
        <v/>
      </c>
      <c r="Z58" s="144" t="str">
        <f t="shared" si="30"/>
        <v/>
      </c>
      <c r="AA58" s="145" t="str">
        <f t="shared" si="18"/>
        <v/>
      </c>
      <c r="AB58" s="75"/>
      <c r="AC58" s="44" t="str">
        <f>IF(E58="","",УчастДев!F58)</f>
        <v/>
      </c>
      <c r="AD58" s="8"/>
      <c r="AE58" s="8">
        <f>'1тур'!B59</f>
        <v>0</v>
      </c>
      <c r="AF58" s="8" t="str">
        <f>'1тур'!I59</f>
        <v/>
      </c>
      <c r="AG58" s="8">
        <f>'2тур_Дев'!B59</f>
        <v>0</v>
      </c>
      <c r="AH58" s="27" t="str">
        <f>'2тур_Дев'!F59</f>
        <v/>
      </c>
      <c r="AI58" s="8">
        <f>'4тур_Дев'!B60</f>
        <v>0</v>
      </c>
      <c r="AJ58" s="8" t="str">
        <f>'4тур_Дев'!F60</f>
        <v>х</v>
      </c>
      <c r="AK58" s="17">
        <f>'4тур_Дев'!G60</f>
        <v>0</v>
      </c>
      <c r="AL58" s="17" t="str">
        <f>'4тур_Дев'!L60</f>
        <v>х</v>
      </c>
      <c r="AM58" s="48">
        <f>'4тур_Дев'!M60</f>
        <v>0</v>
      </c>
      <c r="AN58" s="42">
        <f>'3тур_Дев'!C60</f>
        <v>0</v>
      </c>
      <c r="AO58" s="48" t="str">
        <f>'3тур_Дев'!N60</f>
        <v/>
      </c>
    </row>
    <row r="59" spans="1:41" ht="15" customHeight="1">
      <c r="A59" s="7" t="str">
        <f>IF(C59="","",COUNTA($C$10:C59))</f>
        <v/>
      </c>
      <c r="B59" s="35" t="str">
        <f>IF(УчастДев!B59="","",УчастДев!B59)</f>
        <v/>
      </c>
      <c r="C59" s="44" t="str">
        <f>IF(УчастДев!C59="","",УчастДев!C59)</f>
        <v/>
      </c>
      <c r="D59" s="40" t="str">
        <f>IF(УчастДев!D59="","",УчастДев!D59)</f>
        <v/>
      </c>
      <c r="E59" s="41" t="str">
        <f>IF(УчастДев!E59="","",УчастДев!E59)</f>
        <v/>
      </c>
      <c r="F59" s="205" t="str">
        <f>IF(УчастДев!G59="","",УчастДев!G59)</f>
        <v/>
      </c>
      <c r="G59" s="72" t="str">
        <f t="shared" si="21"/>
        <v/>
      </c>
      <c r="H59" s="146" t="str">
        <f t="shared" si="10"/>
        <v/>
      </c>
      <c r="I59" s="204" t="str">
        <f>IF(УчастДев!H59="","",УчастДев!H59)</f>
        <v/>
      </c>
      <c r="J59" s="72" t="str">
        <f t="shared" si="22"/>
        <v/>
      </c>
      <c r="K59" s="146" t="str">
        <f t="shared" si="19"/>
        <v/>
      </c>
      <c r="L59" s="203" t="str">
        <f>IF(УчастДев!I59="","",УчастДев!I59)</f>
        <v/>
      </c>
      <c r="M59" s="73" t="str">
        <f t="shared" si="23"/>
        <v/>
      </c>
      <c r="N59" s="146" t="str">
        <f t="shared" si="24"/>
        <v/>
      </c>
      <c r="O59" s="204" t="str">
        <f>IF(УчастДев!J59="","",УчастДев!J59)</f>
        <v/>
      </c>
      <c r="P59" s="72" t="str">
        <f t="shared" si="25"/>
        <v/>
      </c>
      <c r="Q59" s="72" t="str">
        <f t="shared" si="12"/>
        <v/>
      </c>
      <c r="R59" s="73" t="str">
        <f t="shared" si="26"/>
        <v/>
      </c>
      <c r="S59" s="72" t="str">
        <f t="shared" si="13"/>
        <v/>
      </c>
      <c r="T59" s="73" t="str">
        <f t="shared" si="27"/>
        <v/>
      </c>
      <c r="U59" s="72" t="str">
        <f t="shared" si="14"/>
        <v/>
      </c>
      <c r="V59" s="72" t="str">
        <f t="shared" si="28"/>
        <v/>
      </c>
      <c r="W59" s="72" t="str">
        <f t="shared" si="15"/>
        <v/>
      </c>
      <c r="X59" s="72" t="str">
        <f t="shared" si="29"/>
        <v/>
      </c>
      <c r="Y59" s="146" t="str">
        <f t="shared" si="17"/>
        <v/>
      </c>
      <c r="Z59" s="144" t="str">
        <f t="shared" si="30"/>
        <v/>
      </c>
      <c r="AA59" s="145" t="str">
        <f t="shared" si="18"/>
        <v/>
      </c>
      <c r="AB59" s="75"/>
      <c r="AC59" s="133" t="str">
        <f>IF(E59="","",УчастДев!F59)</f>
        <v/>
      </c>
      <c r="AD59" s="8"/>
      <c r="AE59" s="8">
        <f>'1тур'!B60</f>
        <v>0</v>
      </c>
      <c r="AF59" s="8" t="str">
        <f>'1тур'!I60</f>
        <v/>
      </c>
      <c r="AG59" s="8">
        <f>'2тур_Дев'!B60</f>
        <v>0</v>
      </c>
      <c r="AH59" s="27" t="str">
        <f>'2тур_Дев'!F60</f>
        <v/>
      </c>
      <c r="AI59" s="8">
        <f>'4тур_Дев'!B61</f>
        <v>0</v>
      </c>
      <c r="AJ59" s="8" t="str">
        <f>'4тур_Дев'!F61</f>
        <v>х</v>
      </c>
      <c r="AK59" s="17">
        <f>'4тур_Дев'!G61</f>
        <v>0</v>
      </c>
      <c r="AL59" s="17" t="str">
        <f>'4тур_Дев'!L61</f>
        <v>х</v>
      </c>
      <c r="AM59" s="48">
        <f>'4тур_Дев'!M61</f>
        <v>0</v>
      </c>
      <c r="AN59" s="42">
        <f>'3тур_Дев'!C61</f>
        <v>0</v>
      </c>
      <c r="AO59" s="48" t="str">
        <f>'3тур_Дев'!N61</f>
        <v/>
      </c>
    </row>
    <row r="60" spans="1:41" ht="15.75">
      <c r="A60" s="7" t="str">
        <f>IF(C60="","",COUNTA($C$10:C60))</f>
        <v/>
      </c>
      <c r="B60" s="35" t="str">
        <f>IF(УчастДев!B60="","",УчастДев!B60)</f>
        <v/>
      </c>
      <c r="C60" s="44" t="str">
        <f>IF(УчастДев!C60="","",УчастДев!C60)</f>
        <v/>
      </c>
      <c r="D60" s="40" t="str">
        <f>IF(УчастДев!D60="","",УчастДев!D60)</f>
        <v/>
      </c>
      <c r="E60" s="41" t="str">
        <f>IF(УчастДев!E60="","",УчастДев!E60)</f>
        <v/>
      </c>
      <c r="F60" s="205" t="str">
        <f>IF(УчастДев!G60="","",УчастДев!G60)</f>
        <v/>
      </c>
      <c r="G60" s="72" t="str">
        <f t="shared" si="21"/>
        <v/>
      </c>
      <c r="H60" s="146" t="str">
        <f t="shared" si="10"/>
        <v/>
      </c>
      <c r="I60" s="204" t="str">
        <f>IF(УчастДев!H60="","",УчастДев!H60)</f>
        <v/>
      </c>
      <c r="J60" s="72" t="str">
        <f t="shared" si="22"/>
        <v/>
      </c>
      <c r="K60" s="146" t="str">
        <f t="shared" si="19"/>
        <v/>
      </c>
      <c r="L60" s="203" t="str">
        <f>IF(УчастДев!I60="","",УчастДев!I60)</f>
        <v/>
      </c>
      <c r="M60" s="73" t="str">
        <f t="shared" si="23"/>
        <v/>
      </c>
      <c r="N60" s="146" t="str">
        <f t="shared" si="24"/>
        <v/>
      </c>
      <c r="O60" s="204" t="str">
        <f>IF(УчастДев!J60="","",УчастДев!J60)</f>
        <v/>
      </c>
      <c r="P60" s="72" t="str">
        <f t="shared" si="25"/>
        <v/>
      </c>
      <c r="Q60" s="72" t="str">
        <f t="shared" si="12"/>
        <v/>
      </c>
      <c r="R60" s="73" t="str">
        <f t="shared" si="26"/>
        <v/>
      </c>
      <c r="S60" s="72" t="str">
        <f t="shared" si="13"/>
        <v/>
      </c>
      <c r="T60" s="73" t="str">
        <f t="shared" si="27"/>
        <v/>
      </c>
      <c r="U60" s="72" t="str">
        <f t="shared" si="14"/>
        <v/>
      </c>
      <c r="V60" s="72" t="str">
        <f t="shared" si="28"/>
        <v/>
      </c>
      <c r="W60" s="72" t="str">
        <f t="shared" si="15"/>
        <v/>
      </c>
      <c r="X60" s="72" t="str">
        <f t="shared" si="29"/>
        <v/>
      </c>
      <c r="Y60" s="146" t="str">
        <f t="shared" si="17"/>
        <v/>
      </c>
      <c r="Z60" s="144" t="str">
        <f t="shared" si="30"/>
        <v/>
      </c>
      <c r="AA60" s="145" t="str">
        <f t="shared" si="18"/>
        <v/>
      </c>
      <c r="AB60" s="132"/>
      <c r="AC60" s="135" t="str">
        <f>IF(E60="","",УчастДев!F60)</f>
        <v/>
      </c>
      <c r="AD60" s="134"/>
      <c r="AE60" s="8">
        <f>'1тур'!B61</f>
        <v>0</v>
      </c>
      <c r="AF60" s="8" t="str">
        <f>'1тур'!I61</f>
        <v/>
      </c>
      <c r="AG60" s="8"/>
      <c r="AH60" s="27"/>
      <c r="AI60" s="8"/>
      <c r="AJ60" s="8"/>
      <c r="AK60" s="17"/>
      <c r="AL60" s="17"/>
      <c r="AN60" s="42"/>
    </row>
    <row r="61" spans="1:41" ht="15" customHeight="1">
      <c r="C61" s="51" t="s">
        <v>54</v>
      </c>
      <c r="O61" s="5" t="str">
        <f>IF(Жюри!$J$9="","",Жюри!$J$9)</f>
        <v>Мышленик В.В.</v>
      </c>
      <c r="AC61" s="131"/>
      <c r="AD61" s="8"/>
      <c r="AE61" s="8">
        <f>'1тур'!B62</f>
        <v>0</v>
      </c>
      <c r="AF61" s="8" t="str">
        <f>'1тур'!I62</f>
        <v/>
      </c>
      <c r="AG61" s="8"/>
      <c r="AH61" s="27"/>
      <c r="AI61" s="8"/>
      <c r="AJ61" s="8"/>
      <c r="AK61" s="17"/>
      <c r="AL61" s="17"/>
      <c r="AN61" s="42"/>
    </row>
    <row r="62" spans="1:41" ht="15" customHeight="1">
      <c r="C62" s="51" t="s">
        <v>52</v>
      </c>
      <c r="O62" s="5" t="str">
        <f>IF(Жюри!$M$10="","",Жюри!$M10)</f>
        <v>Лыщик Д.А.</v>
      </c>
      <c r="AC62" s="131"/>
      <c r="AD62" s="8"/>
      <c r="AE62" s="8">
        <f>'1тур'!B63</f>
        <v>0</v>
      </c>
      <c r="AF62" s="8" t="str">
        <f>'1тур'!I63</f>
        <v/>
      </c>
      <c r="AG62" s="8"/>
      <c r="AH62" s="27"/>
      <c r="AI62" s="8"/>
      <c r="AJ62" s="8"/>
      <c r="AK62" s="17"/>
      <c r="AL62" s="17"/>
      <c r="AN62" s="42"/>
    </row>
    <row r="63" spans="1:41" ht="15" customHeight="1">
      <c r="A63" s="5" t="str">
        <f>IF(ISBLANK(C63),"",COUNTA($C$10:C63))</f>
        <v/>
      </c>
      <c r="G63" s="45" t="str">
        <f>IF(F63="","",VLOOKUP(F63,$AE$10:$AF$66,2,0))</f>
        <v/>
      </c>
      <c r="H63" s="5" t="str">
        <f>IF($C63="","",IF(F63="","",RANK(G63,$G$10:$G$66,0)))</f>
        <v/>
      </c>
      <c r="J63" s="5" t="str">
        <f t="shared" si="22"/>
        <v/>
      </c>
      <c r="K63" s="5" t="str">
        <f>IF($C63="","",IF(ISNUMBER(J63),RANK(J63,$J$10:$J$66,1),COUNTA($C$10:$C$66)))</f>
        <v/>
      </c>
      <c r="O63" s="5" t="str">
        <f>IF(Жюри!$M$10="","",Жюри!$M11)</f>
        <v>Драченко А.М.</v>
      </c>
      <c r="AC63" s="131"/>
      <c r="AD63" s="8"/>
      <c r="AE63" s="8">
        <f>'1тур'!B64</f>
        <v>0</v>
      </c>
      <c r="AF63" s="8" t="str">
        <f>'1тур'!I64</f>
        <v/>
      </c>
      <c r="AG63" s="8"/>
      <c r="AH63" s="27"/>
      <c r="AI63" s="8"/>
      <c r="AJ63" s="8"/>
      <c r="AK63" s="17"/>
      <c r="AL63" s="17"/>
      <c r="AN63" s="42"/>
    </row>
    <row r="64" spans="1:41" ht="15" customHeight="1">
      <c r="A64" s="5" t="str">
        <f>IF(ISBLANK(C64),"",COUNTA($C$10:C64))</f>
        <v/>
      </c>
      <c r="G64" s="45" t="str">
        <f>IF(F64="","",VLOOKUP(F64,$AE$10:$AF$66,2,0))</f>
        <v/>
      </c>
      <c r="H64" s="5" t="str">
        <f>IF($C64="","",IF(F64="","",RANK(G64,$G$10:$G$66,0)))</f>
        <v/>
      </c>
      <c r="J64" s="5" t="str">
        <f t="shared" si="22"/>
        <v/>
      </c>
      <c r="K64" s="5" t="str">
        <f>IF($C64="","",IF(ISNUMBER(J64),RANK(J64,$J$10:$J$66,1),COUNTA($C$10:$C$66)))</f>
        <v/>
      </c>
      <c r="O64" s="5">
        <f>IF(Жюри!$M$10="","",Жюри!$M12)</f>
        <v>0</v>
      </c>
      <c r="AC64" s="131"/>
      <c r="AD64" s="8"/>
      <c r="AE64" s="8">
        <f>'1тур'!B65</f>
        <v>0</v>
      </c>
      <c r="AF64" s="8" t="str">
        <f>'1тур'!I65</f>
        <v/>
      </c>
      <c r="AG64" s="8"/>
      <c r="AH64" s="27"/>
      <c r="AI64" s="8"/>
      <c r="AJ64" s="8"/>
      <c r="AK64" s="17"/>
      <c r="AL64" s="17"/>
      <c r="AN64" s="42"/>
    </row>
    <row r="65" spans="1:40" ht="15" customHeight="1">
      <c r="A65" s="5" t="str">
        <f>IF(ISBLANK(C65),"",COUNTA($C$10:C65))</f>
        <v/>
      </c>
      <c r="G65" s="45" t="str">
        <f>IF(F65="","",VLOOKUP(F65,$AE$10:$AF$66,2,0))</f>
        <v/>
      </c>
      <c r="H65" s="5" t="str">
        <f>IF($C65="","",IF(F65="","",RANK(G65,$G$10:$G$66,0)))</f>
        <v/>
      </c>
      <c r="J65" s="5" t="str">
        <f t="shared" si="22"/>
        <v/>
      </c>
      <c r="K65" s="5" t="str">
        <f>IF($C65="","",IF(ISNUMBER(J65),RANK(J65,$J$10:$J$66,1),COUNTA($C$10:$C$66)))</f>
        <v/>
      </c>
      <c r="O65" s="5">
        <f>IF(Жюри!$M$10="","",Жюри!$M13)</f>
        <v>0</v>
      </c>
      <c r="AC65" s="131"/>
      <c r="AD65" s="8"/>
      <c r="AE65" s="8">
        <f>'1тур'!B66</f>
        <v>0</v>
      </c>
      <c r="AF65" s="8" t="str">
        <f>'1тур'!I66</f>
        <v/>
      </c>
      <c r="AG65" s="8"/>
      <c r="AH65" s="27"/>
      <c r="AI65" s="8"/>
      <c r="AJ65" s="8"/>
      <c r="AK65" s="17"/>
      <c r="AL65" s="17"/>
      <c r="AN65" s="42"/>
    </row>
    <row r="66" spans="1:40" ht="15" customHeight="1">
      <c r="A66" s="5" t="str">
        <f>IF(ISBLANK(C66),"",COUNTA($C$10:C66))</f>
        <v/>
      </c>
      <c r="G66" s="45" t="str">
        <f>IF(F66="","",VLOOKUP(F66,$AE$10:$AF$66,2,0))</f>
        <v/>
      </c>
      <c r="H66" s="5" t="str">
        <f>IF($C66="","",IF(F66="","",RANK(G66,$G$10:$G$66,0)))</f>
        <v/>
      </c>
      <c r="J66" s="5" t="str">
        <f t="shared" si="22"/>
        <v/>
      </c>
      <c r="K66" s="5" t="str">
        <f>IF($C66="","",IF(ISNUMBER(J66),RANK(J66,$J$10:$J$66,1),COUNTA($C$10:$C$66)))</f>
        <v/>
      </c>
      <c r="N66" s="5" t="str">
        <f>IF($L66="","",IF(ISNUMBER(M66),RANK(M66,$M$10:$M$66,0),COUNTA($C$10:$C$66)))</f>
        <v/>
      </c>
      <c r="O66" s="5">
        <f>IF(Жюри!$M$10="","",Жюри!$M14)</f>
        <v>0</v>
      </c>
      <c r="W66" s="5" t="str">
        <f>IF($C66="","",IF(O66="","",RANK(V66,$V$10:$V$66,0)))</f>
        <v/>
      </c>
      <c r="X66" s="5" t="str">
        <f t="shared" si="29"/>
        <v/>
      </c>
      <c r="Y66" s="5" t="str">
        <f>IF($C66="","",IF(O66="","",RANK(X66,$X$10:$X$66,1)))</f>
        <v/>
      </c>
      <c r="Z66" s="5" t="str">
        <f>IF($C66="","",SUM(N66,K66,Y66,H66))</f>
        <v/>
      </c>
      <c r="AA66" s="46" t="str">
        <f>IF($C66="","",IF(Z66&lt;1,"",RANK(Z66,$Z$10:$Z$66,1)))</f>
        <v/>
      </c>
      <c r="AC66" s="131" t="str">
        <f>IF(E66="","",УчастДев!F66)</f>
        <v/>
      </c>
      <c r="AD66" s="8"/>
      <c r="AE66" s="8">
        <f>'1тур'!B67</f>
        <v>0</v>
      </c>
      <c r="AF66" s="8" t="str">
        <f>'1тур'!I67</f>
        <v/>
      </c>
      <c r="AG66" s="8"/>
      <c r="AH66" s="27"/>
      <c r="AI66" s="8"/>
      <c r="AJ66" s="8"/>
      <c r="AK66" s="17"/>
      <c r="AL66" s="17"/>
      <c r="AN66" s="42"/>
    </row>
    <row r="67" spans="1:40" ht="15" customHeight="1">
      <c r="O67" s="5">
        <f>IF(Жюри!$M$10="","",Жюри!$M15)</f>
        <v>0</v>
      </c>
      <c r="AE67" s="8">
        <f>'1тур'!B68</f>
        <v>0</v>
      </c>
      <c r="AF67" s="8" t="str">
        <f>'1тур'!I68</f>
        <v/>
      </c>
    </row>
    <row r="68" spans="1:40">
      <c r="O68" s="5">
        <f>IF(Жюри!$M$10="","",Жюри!$M16)</f>
        <v>0</v>
      </c>
      <c r="AE68" s="8">
        <f>'1тур'!B69</f>
        <v>0</v>
      </c>
      <c r="AF68" s="8" t="str">
        <f>'1тур'!I69</f>
        <v/>
      </c>
    </row>
    <row r="69" spans="1:40">
      <c r="O69" s="5">
        <f>IF(Жюри!$M$10="","",Жюри!$M17)</f>
        <v>0</v>
      </c>
      <c r="AE69" s="8">
        <f>'1тур'!B70</f>
        <v>0</v>
      </c>
      <c r="AF69" s="8" t="str">
        <f>'1тур'!I70</f>
        <v/>
      </c>
    </row>
    <row r="70" spans="1:40">
      <c r="O70" s="5">
        <f>IF(Жюри!$M$10="","",Жюри!$M18)</f>
        <v>0</v>
      </c>
      <c r="AE70" s="8">
        <f>'1тур'!B71</f>
        <v>0</v>
      </c>
      <c r="AF70" s="8" t="str">
        <f>'1тур'!I71</f>
        <v/>
      </c>
    </row>
    <row r="71" spans="1:40">
      <c r="O71" s="5">
        <f>IF(Жюри!$M$10="","",Жюри!$M19)</f>
        <v>0</v>
      </c>
      <c r="AE71" s="8">
        <f>'1тур'!B72</f>
        <v>0</v>
      </c>
      <c r="AF71" s="8" t="str">
        <f>'1тур'!I72</f>
        <v/>
      </c>
    </row>
    <row r="72" spans="1:40">
      <c r="O72" s="5">
        <f>IF(Жюри!$M$10="","",Жюри!$M20)</f>
        <v>0</v>
      </c>
      <c r="AE72" s="8">
        <f>'1тур'!B73</f>
        <v>0</v>
      </c>
      <c r="AF72" s="8" t="str">
        <f>'1тур'!I73</f>
        <v/>
      </c>
    </row>
    <row r="73" spans="1:40">
      <c r="O73" s="5">
        <f>IF(Жюри!$M$10="","",Жюри!$M21)</f>
        <v>0</v>
      </c>
      <c r="AE73" s="8">
        <f>'1тур'!B74</f>
        <v>0</v>
      </c>
      <c r="AF73" s="8" t="str">
        <f>'1тур'!I74</f>
        <v/>
      </c>
    </row>
    <row r="74" spans="1:40">
      <c r="O74" s="5">
        <f>IF(Жюри!$M$10="","",Жюри!$M22)</f>
        <v>0</v>
      </c>
      <c r="AE74" s="8">
        <f>'1тур'!B75</f>
        <v>0</v>
      </c>
      <c r="AF74" s="8" t="str">
        <f>'1тур'!I75</f>
        <v/>
      </c>
    </row>
    <row r="75" spans="1:40">
      <c r="O75" s="5">
        <f>IF(Жюри!$M$10="","",Жюри!$M23)</f>
        <v>0</v>
      </c>
      <c r="AE75" s="8">
        <f>'1тур'!B76</f>
        <v>0</v>
      </c>
      <c r="AF75" s="8" t="str">
        <f>'1тур'!I76</f>
        <v/>
      </c>
    </row>
    <row r="76" spans="1:40">
      <c r="O76" s="5">
        <f>IF(Жюри!$M$10="","",Жюри!$M24)</f>
        <v>0</v>
      </c>
      <c r="AE76" s="8">
        <f>'1тур'!B77</f>
        <v>0</v>
      </c>
      <c r="AF76" s="8" t="str">
        <f>'1тур'!I77</f>
        <v/>
      </c>
    </row>
    <row r="77" spans="1:40">
      <c r="AE77" s="8">
        <f>'1тур'!B78</f>
        <v>0</v>
      </c>
      <c r="AF77" s="8" t="str">
        <f>'1тур'!I78</f>
        <v/>
      </c>
    </row>
    <row r="78" spans="1:40">
      <c r="AE78" s="8">
        <f>'1тур'!B79</f>
        <v>0</v>
      </c>
      <c r="AF78" s="8" t="str">
        <f>'1тур'!I79</f>
        <v/>
      </c>
    </row>
    <row r="79" spans="1:40">
      <c r="AE79" s="8">
        <f>'1тур'!B80</f>
        <v>0</v>
      </c>
      <c r="AF79" s="8" t="str">
        <f>'1тур'!I80</f>
        <v/>
      </c>
    </row>
    <row r="80" spans="1:40">
      <c r="AE80" s="8">
        <f>'1тур'!B81</f>
        <v>0</v>
      </c>
      <c r="AF80" s="8" t="str">
        <f>'1тур'!I81</f>
        <v/>
      </c>
    </row>
    <row r="81" spans="31:32">
      <c r="AE81" s="8">
        <f>'1тур'!B82</f>
        <v>0</v>
      </c>
      <c r="AF81" s="8" t="str">
        <f>'1тур'!I82</f>
        <v/>
      </c>
    </row>
    <row r="82" spans="31:32">
      <c r="AE82" s="8">
        <f>'1тур'!B83</f>
        <v>0</v>
      </c>
      <c r="AF82" s="8" t="str">
        <f>'1тур'!I83</f>
        <v/>
      </c>
    </row>
    <row r="83" spans="31:32">
      <c r="AE83" s="8">
        <f>'1тур'!B84</f>
        <v>0</v>
      </c>
      <c r="AF83" s="8" t="str">
        <f>'1тур'!I84</f>
        <v/>
      </c>
    </row>
    <row r="84" spans="31:32">
      <c r="AE84" s="8">
        <f>'1тур'!B85</f>
        <v>0</v>
      </c>
      <c r="AF84" s="8" t="str">
        <f>'1тур'!I85</f>
        <v/>
      </c>
    </row>
    <row r="85" spans="31:32">
      <c r="AE85" s="8">
        <f>'1тур'!B86</f>
        <v>0</v>
      </c>
      <c r="AF85" s="8" t="str">
        <f>'1тур'!I86</f>
        <v/>
      </c>
    </row>
    <row r="86" spans="31:32">
      <c r="AE86" s="8">
        <f>'1тур'!B87</f>
        <v>0</v>
      </c>
      <c r="AF86" s="8" t="str">
        <f>'1тур'!I87</f>
        <v/>
      </c>
    </row>
    <row r="87" spans="31:32">
      <c r="AE87" s="8">
        <f>'1тур'!B88</f>
        <v>0</v>
      </c>
      <c r="AF87" s="8" t="str">
        <f>'1тур'!I88</f>
        <v/>
      </c>
    </row>
    <row r="88" spans="31:32">
      <c r="AE88" s="8">
        <f>'1тур'!B89</f>
        <v>0</v>
      </c>
      <c r="AF88" s="8" t="str">
        <f>'1тур'!I89</f>
        <v/>
      </c>
    </row>
    <row r="89" spans="31:32">
      <c r="AE89" s="8">
        <f>'1тур'!B90</f>
        <v>0</v>
      </c>
      <c r="AF89" s="8" t="str">
        <f>'1тур'!I90</f>
        <v/>
      </c>
    </row>
    <row r="90" spans="31:32">
      <c r="AE90" s="8">
        <f>'1тур'!B91</f>
        <v>0</v>
      </c>
      <c r="AF90" s="8" t="str">
        <f>'1тур'!I91</f>
        <v/>
      </c>
    </row>
    <row r="91" spans="31:32">
      <c r="AE91" s="8">
        <f>'1тур'!B92</f>
        <v>0</v>
      </c>
      <c r="AF91" s="8" t="str">
        <f>'1тур'!I92</f>
        <v/>
      </c>
    </row>
    <row r="92" spans="31:32">
      <c r="AE92" s="8">
        <f>'1тур'!B93</f>
        <v>0</v>
      </c>
      <c r="AF92" s="8" t="str">
        <f>'1тур'!I93</f>
        <v/>
      </c>
    </row>
    <row r="93" spans="31:32">
      <c r="AE93" s="8">
        <f>'1тур'!B94</f>
        <v>0</v>
      </c>
      <c r="AF93" s="8" t="str">
        <f>'1тур'!I94</f>
        <v/>
      </c>
    </row>
    <row r="94" spans="31:32">
      <c r="AE94" s="8">
        <f>'1тур'!B95</f>
        <v>0</v>
      </c>
      <c r="AF94" s="8" t="str">
        <f>'1тур'!I95</f>
        <v/>
      </c>
    </row>
    <row r="95" spans="31:32">
      <c r="AE95" s="8">
        <f>'1тур'!B96</f>
        <v>0</v>
      </c>
      <c r="AF95" s="8" t="str">
        <f>'1тур'!I96</f>
        <v/>
      </c>
    </row>
    <row r="96" spans="31:32">
      <c r="AE96" s="8">
        <f>'1тур'!B97</f>
        <v>0</v>
      </c>
      <c r="AF96" s="8" t="str">
        <f>'1тур'!I97</f>
        <v/>
      </c>
    </row>
    <row r="97" spans="31:32">
      <c r="AE97" s="8">
        <f>'1тур'!B98</f>
        <v>0</v>
      </c>
      <c r="AF97" s="8" t="str">
        <f>'1тур'!I98</f>
        <v/>
      </c>
    </row>
    <row r="98" spans="31:32">
      <c r="AE98" s="8">
        <f>'1тур'!B99</f>
        <v>0</v>
      </c>
      <c r="AF98" s="8" t="str">
        <f>'1тур'!I99</f>
        <v/>
      </c>
    </row>
    <row r="99" spans="31:32">
      <c r="AE99" s="8">
        <f>'1тур'!B100</f>
        <v>0</v>
      </c>
      <c r="AF99" s="8" t="str">
        <f>'1тур'!I100</f>
        <v/>
      </c>
    </row>
    <row r="100" spans="31:32">
      <c r="AE100" s="8">
        <f>'1тур'!B101</f>
        <v>0</v>
      </c>
      <c r="AF100" s="8" t="str">
        <f>'1тур'!I101</f>
        <v/>
      </c>
    </row>
    <row r="101" spans="31:32">
      <c r="AE101" s="8">
        <f>'1тур'!B102</f>
        <v>0</v>
      </c>
      <c r="AF101" s="8" t="str">
        <f>'1тур'!I102</f>
        <v/>
      </c>
    </row>
    <row r="102" spans="31:32">
      <c r="AE102" s="8">
        <f>'1тур'!B103</f>
        <v>0</v>
      </c>
      <c r="AF102" s="8" t="str">
        <f>'1тур'!I103</f>
        <v/>
      </c>
    </row>
    <row r="103" spans="31:32">
      <c r="AE103" s="8">
        <f>'1тур'!B104</f>
        <v>0</v>
      </c>
      <c r="AF103" s="8" t="str">
        <f>'1тур'!I104</f>
        <v/>
      </c>
    </row>
    <row r="104" spans="31:32">
      <c r="AE104" s="8">
        <f>'1тур'!B105</f>
        <v>0</v>
      </c>
      <c r="AF104" s="8" t="str">
        <f>'1тур'!I105</f>
        <v/>
      </c>
    </row>
    <row r="105" spans="31:32">
      <c r="AE105" s="8">
        <f>'1тур'!B106</f>
        <v>0</v>
      </c>
      <c r="AF105" s="8" t="str">
        <f>'1тур'!I106</f>
        <v/>
      </c>
    </row>
    <row r="106" spans="31:32">
      <c r="AE106" s="8">
        <f>'1тур'!B107</f>
        <v>0</v>
      </c>
      <c r="AF106" s="8" t="str">
        <f>'1тур'!I107</f>
        <v/>
      </c>
    </row>
    <row r="107" spans="31:32">
      <c r="AE107" s="8">
        <f>'1тур'!B108</f>
        <v>0</v>
      </c>
      <c r="AF107" s="8" t="str">
        <f>'1тур'!I108</f>
        <v/>
      </c>
    </row>
    <row r="108" spans="31:32">
      <c r="AE108" s="8">
        <f>'1тур'!B109</f>
        <v>0</v>
      </c>
      <c r="AF108" s="8" t="str">
        <f>'1тур'!I109</f>
        <v/>
      </c>
    </row>
    <row r="109" spans="31:32">
      <c r="AE109" s="8">
        <f>'1тур'!B110</f>
        <v>0</v>
      </c>
      <c r="AF109" s="8" t="str">
        <f>'1тур'!I110</f>
        <v/>
      </c>
    </row>
    <row r="110" spans="31:32">
      <c r="AE110" s="8"/>
      <c r="AF110" s="8"/>
    </row>
    <row r="111" spans="31:32">
      <c r="AE111" s="8"/>
      <c r="AF111" s="8"/>
    </row>
  </sheetData>
  <sheetProtection formatCells="0" formatColumns="0" formatRows="0"/>
  <protectedRanges>
    <protectedRange sqref="L2 AB1:AB1048576 F2:F1048576 I2:I1048576 L4:L1048576 O2:O1048576" name="Диапазон1"/>
  </protectedRanges>
  <mergeCells count="31">
    <mergeCell ref="A5:A8"/>
    <mergeCell ref="B5:B8"/>
    <mergeCell ref="C5:C8"/>
    <mergeCell ref="D5:D8"/>
    <mergeCell ref="E5:E8"/>
    <mergeCell ref="AC5:AC8"/>
    <mergeCell ref="I7:I8"/>
    <mergeCell ref="L7:L8"/>
    <mergeCell ref="AB5:AB8"/>
    <mergeCell ref="AA5:AA8"/>
    <mergeCell ref="O7:O8"/>
    <mergeCell ref="K7:K8"/>
    <mergeCell ref="I5:K6"/>
    <mergeCell ref="O5:Y6"/>
    <mergeCell ref="L5:N6"/>
    <mergeCell ref="Z5:Z8"/>
    <mergeCell ref="N7:N8"/>
    <mergeCell ref="B1:AA1"/>
    <mergeCell ref="F5:H6"/>
    <mergeCell ref="F7:F8"/>
    <mergeCell ref="M7:M8"/>
    <mergeCell ref="G7:G8"/>
    <mergeCell ref="J7:J8"/>
    <mergeCell ref="Y7:Y8"/>
    <mergeCell ref="P7:Q7"/>
    <mergeCell ref="R7:S7"/>
    <mergeCell ref="T7:U7"/>
    <mergeCell ref="V7:W7"/>
    <mergeCell ref="X7:X8"/>
    <mergeCell ref="H7:H8"/>
    <mergeCell ref="B2:AA2"/>
  </mergeCells>
  <printOptions horizontalCentered="1"/>
  <pageMargins left="0.23622047244094491" right="0.23622047244094491" top="0.35433070866141736" bottom="0.35433070866141736" header="0.11811023622047245" footer="0.11811023622047245"/>
  <pageSetup paperSize="9" scale="74" fitToHeight="0" orientation="landscape" blackAndWhite="1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/>
  <dimension ref="A1:C6"/>
  <sheetViews>
    <sheetView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C6" sqref="C6"/>
    </sheetView>
  </sheetViews>
  <sheetFormatPr defaultRowHeight="15"/>
  <cols>
    <col min="1" max="1" width="18.5703125" customWidth="1"/>
  </cols>
  <sheetData>
    <row r="1" spans="1:3">
      <c r="A1" s="10"/>
      <c r="B1" s="83" t="s">
        <v>15</v>
      </c>
      <c r="C1" s="85" t="s">
        <v>20</v>
      </c>
    </row>
    <row r="2" spans="1:3">
      <c r="A2" s="10" t="s">
        <v>16</v>
      </c>
      <c r="B2" s="82">
        <f>MAX(ИтогЮн!A10:A60)</f>
        <v>9</v>
      </c>
      <c r="C2" s="86">
        <f>MAX(ИтогДев!A10:A60)</f>
        <v>6</v>
      </c>
    </row>
    <row r="3" spans="1:3">
      <c r="A3" s="12">
        <v>0.45</v>
      </c>
      <c r="B3" s="84">
        <f>B2*45/100</f>
        <v>4.05</v>
      </c>
      <c r="C3" s="87">
        <f>C2*45/100</f>
        <v>2.7</v>
      </c>
    </row>
    <row r="4" spans="1:3">
      <c r="A4" s="11" t="s">
        <v>17</v>
      </c>
      <c r="B4" s="84">
        <f>ROUNDDOWN(B3*20/100,0)</f>
        <v>0</v>
      </c>
      <c r="C4" s="87">
        <f>ROUNDDOWN(C3*20/100,0)</f>
        <v>0</v>
      </c>
    </row>
    <row r="5" spans="1:3">
      <c r="A5" s="11" t="s">
        <v>18</v>
      </c>
      <c r="B5" s="84">
        <f>ROUNDDOWN(B3*30/100,0)</f>
        <v>1</v>
      </c>
      <c r="C5" s="87">
        <f>ROUNDDOWN(C3*30/100,0)</f>
        <v>0</v>
      </c>
    </row>
    <row r="6" spans="1:3">
      <c r="A6" s="11" t="s">
        <v>19</v>
      </c>
      <c r="B6" s="84">
        <f>ROUNDDOWN(B3*50/100,0)</f>
        <v>2</v>
      </c>
      <c r="C6" s="87">
        <f>ROUNDDOWN(C3*50/100,0)</f>
        <v>1</v>
      </c>
    </row>
  </sheetData>
  <sheetProtection selectLockedCells="1" selectUn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theme="4" tint="-0.249977111117893"/>
    <pageSetUpPr fitToPage="1"/>
  </sheetPr>
  <dimension ref="A1:J60"/>
  <sheetViews>
    <sheetView workbookViewId="0">
      <pane xSplit="2" ySplit="9" topLeftCell="C10" activePane="bottomRight" state="frozen"/>
      <selection activeCell="A49" sqref="A49"/>
      <selection pane="topRight" activeCell="A49" sqref="A49"/>
      <selection pane="bottomLeft" activeCell="A49" sqref="A49"/>
      <selection pane="bottomRight" activeCell="F13" sqref="F13"/>
    </sheetView>
  </sheetViews>
  <sheetFormatPr defaultRowHeight="15"/>
  <cols>
    <col min="1" max="1" width="5.42578125" customWidth="1"/>
    <col min="2" max="2" width="15.7109375" customWidth="1"/>
    <col min="3" max="3" width="24.7109375" customWidth="1"/>
    <col min="4" max="4" width="6.140625" customWidth="1"/>
    <col min="5" max="5" width="19.7109375" customWidth="1"/>
    <col min="6" max="6" width="20.5703125" customWidth="1"/>
    <col min="8" max="8" width="9.85546875" bestFit="1" customWidth="1"/>
    <col min="9" max="10" width="10.85546875" bestFit="1" customWidth="1"/>
  </cols>
  <sheetData>
    <row r="1" spans="1:10" ht="15.75">
      <c r="A1" s="42"/>
      <c r="B1" s="215" t="s">
        <v>68</v>
      </c>
      <c r="C1" s="215"/>
      <c r="D1" s="215"/>
      <c r="E1" s="215"/>
      <c r="F1" s="42"/>
    </row>
    <row r="2" spans="1:10" ht="15.75">
      <c r="A2" s="42"/>
      <c r="B2" s="215" t="str">
        <f>Жюри!A2</f>
        <v>второго этапа республикансой олимпиады</v>
      </c>
      <c r="C2" s="215"/>
      <c r="D2" s="215"/>
      <c r="E2" s="215"/>
      <c r="F2" s="42"/>
    </row>
    <row r="3" spans="1:10" ht="15.75">
      <c r="A3" s="42"/>
      <c r="B3" s="215" t="str">
        <f>Жюри!A3</f>
        <v>по предмету: "Физическая культура и здоровье"</v>
      </c>
      <c r="C3" s="215"/>
      <c r="D3" s="215"/>
      <c r="E3" s="215"/>
      <c r="F3" s="42"/>
    </row>
    <row r="4" spans="1:10">
      <c r="A4" s="42"/>
      <c r="B4" s="42" t="str">
        <f>Жюри!G8</f>
        <v>2023/2024уч.год</v>
      </c>
      <c r="C4" s="42"/>
      <c r="D4" s="42"/>
      <c r="E4" s="42" t="s">
        <v>25</v>
      </c>
      <c r="F4" s="42"/>
    </row>
    <row r="5" spans="1:10">
      <c r="A5" s="217" t="s">
        <v>0</v>
      </c>
      <c r="B5" s="217" t="s">
        <v>1</v>
      </c>
      <c r="C5" s="217" t="s">
        <v>2</v>
      </c>
      <c r="D5" s="218" t="s">
        <v>4</v>
      </c>
      <c r="E5" s="217" t="s">
        <v>5</v>
      </c>
      <c r="F5" s="216" t="s">
        <v>83</v>
      </c>
      <c r="G5" s="212" t="s">
        <v>99</v>
      </c>
      <c r="H5" s="213"/>
      <c r="I5" s="213"/>
      <c r="J5" s="214"/>
    </row>
    <row r="6" spans="1:10">
      <c r="A6" s="217"/>
      <c r="B6" s="217"/>
      <c r="C6" s="217"/>
      <c r="D6" s="218"/>
      <c r="E6" s="217"/>
      <c r="F6" s="216"/>
      <c r="G6" s="61" t="s">
        <v>60</v>
      </c>
      <c r="H6" s="62" t="s">
        <v>61</v>
      </c>
      <c r="I6" s="63" t="s">
        <v>62</v>
      </c>
      <c r="J6" s="64" t="s">
        <v>63</v>
      </c>
    </row>
    <row r="7" spans="1:10" ht="14.25" customHeight="1">
      <c r="A7" s="217"/>
      <c r="B7" s="217"/>
      <c r="C7" s="217"/>
      <c r="D7" s="218"/>
      <c r="E7" s="217"/>
      <c r="F7" s="216"/>
      <c r="G7" s="188" t="s">
        <v>100</v>
      </c>
      <c r="H7" s="188" t="s">
        <v>101</v>
      </c>
      <c r="I7" s="188" t="s">
        <v>103</v>
      </c>
      <c r="J7" s="188" t="s">
        <v>102</v>
      </c>
    </row>
    <row r="8" spans="1:10" hidden="1">
      <c r="A8" s="217"/>
      <c r="B8" s="217"/>
      <c r="C8" s="217"/>
      <c r="D8" s="218"/>
      <c r="E8" s="217"/>
      <c r="F8" s="216"/>
    </row>
    <row r="9" spans="1:10" hidden="1">
      <c r="A9" s="93"/>
      <c r="B9" s="93"/>
      <c r="C9" s="93"/>
      <c r="D9" s="94"/>
      <c r="E9" s="93"/>
      <c r="F9" s="95"/>
    </row>
    <row r="10" spans="1:10" ht="75">
      <c r="A10" s="7">
        <v>1</v>
      </c>
      <c r="B10" s="207" t="s">
        <v>153</v>
      </c>
      <c r="C10" s="207" t="s">
        <v>257</v>
      </c>
      <c r="D10" s="207">
        <v>10</v>
      </c>
      <c r="E10" s="207" t="s">
        <v>234</v>
      </c>
      <c r="F10" s="207" t="s">
        <v>182</v>
      </c>
      <c r="G10" s="187" t="s">
        <v>235</v>
      </c>
      <c r="H10" s="187" t="s">
        <v>195</v>
      </c>
      <c r="I10" s="187" t="s">
        <v>170</v>
      </c>
      <c r="J10" s="187" t="s">
        <v>199</v>
      </c>
    </row>
    <row r="11" spans="1:10" ht="90">
      <c r="A11" s="7">
        <v>2</v>
      </c>
      <c r="B11" s="207" t="s">
        <v>153</v>
      </c>
      <c r="C11" s="207" t="s">
        <v>258</v>
      </c>
      <c r="D11" s="207">
        <v>10</v>
      </c>
      <c r="E11" s="207" t="s">
        <v>185</v>
      </c>
      <c r="F11" s="207" t="s">
        <v>186</v>
      </c>
      <c r="G11" s="187" t="s">
        <v>219</v>
      </c>
      <c r="H11" s="187" t="s">
        <v>192</v>
      </c>
      <c r="I11" s="187" t="s">
        <v>193</v>
      </c>
      <c r="J11" s="187" t="s">
        <v>286</v>
      </c>
    </row>
    <row r="12" spans="1:10" ht="90">
      <c r="A12" s="7">
        <v>3</v>
      </c>
      <c r="B12" s="207" t="s">
        <v>153</v>
      </c>
      <c r="C12" s="207" t="s">
        <v>259</v>
      </c>
      <c r="D12" s="207">
        <v>10</v>
      </c>
      <c r="E12" s="207" t="s">
        <v>190</v>
      </c>
      <c r="F12" s="207" t="s">
        <v>191</v>
      </c>
      <c r="G12" s="187" t="s">
        <v>249</v>
      </c>
      <c r="H12" s="187" t="s">
        <v>161</v>
      </c>
      <c r="I12" s="187" t="s">
        <v>196</v>
      </c>
      <c r="J12" s="187" t="s">
        <v>287</v>
      </c>
    </row>
    <row r="13" spans="1:10" ht="90">
      <c r="A13" s="7">
        <v>4</v>
      </c>
      <c r="B13" s="207" t="s">
        <v>153</v>
      </c>
      <c r="C13" s="207" t="s">
        <v>260</v>
      </c>
      <c r="D13" s="207">
        <v>10</v>
      </c>
      <c r="E13" s="207" t="s">
        <v>154</v>
      </c>
      <c r="F13" s="207" t="s">
        <v>289</v>
      </c>
      <c r="G13" s="187" t="s">
        <v>207</v>
      </c>
      <c r="H13" s="187" t="s">
        <v>187</v>
      </c>
      <c r="I13" s="187" t="s">
        <v>188</v>
      </c>
      <c r="J13" s="187" t="s">
        <v>288</v>
      </c>
    </row>
    <row r="14" spans="1:10" ht="90">
      <c r="A14" s="7">
        <v>5</v>
      </c>
      <c r="B14" s="207" t="s">
        <v>153</v>
      </c>
      <c r="C14" s="207" t="s">
        <v>261</v>
      </c>
      <c r="D14" s="207">
        <v>10</v>
      </c>
      <c r="E14" s="207" t="s">
        <v>206</v>
      </c>
      <c r="F14" s="207" t="s">
        <v>201</v>
      </c>
      <c r="G14" s="187" t="s">
        <v>226</v>
      </c>
      <c r="H14" s="187" t="s">
        <v>179</v>
      </c>
      <c r="I14" s="187" t="s">
        <v>156</v>
      </c>
      <c r="J14" s="187" t="s">
        <v>157</v>
      </c>
    </row>
    <row r="15" spans="1:10" ht="90">
      <c r="A15" s="7">
        <v>6</v>
      </c>
      <c r="B15" s="207" t="s">
        <v>153</v>
      </c>
      <c r="C15" s="207" t="s">
        <v>262</v>
      </c>
      <c r="D15" s="207">
        <v>10</v>
      </c>
      <c r="E15" s="207" t="s">
        <v>213</v>
      </c>
      <c r="F15" s="207" t="s">
        <v>214</v>
      </c>
      <c r="G15" s="187" t="s">
        <v>215</v>
      </c>
      <c r="H15" s="187" t="s">
        <v>165</v>
      </c>
      <c r="I15" s="187" t="s">
        <v>166</v>
      </c>
      <c r="J15" s="187" t="s">
        <v>167</v>
      </c>
    </row>
    <row r="16" spans="1:10" ht="90">
      <c r="A16" s="7">
        <v>7</v>
      </c>
      <c r="B16" s="207" t="s">
        <v>153</v>
      </c>
      <c r="C16" s="207" t="s">
        <v>164</v>
      </c>
      <c r="D16" s="207">
        <v>11</v>
      </c>
      <c r="E16" s="207" t="s">
        <v>154</v>
      </c>
      <c r="F16" s="207" t="s">
        <v>263</v>
      </c>
      <c r="G16" s="187" t="s">
        <v>174</v>
      </c>
      <c r="H16" s="187" t="s">
        <v>175</v>
      </c>
      <c r="I16" s="187" t="s">
        <v>180</v>
      </c>
      <c r="J16" s="187" t="s">
        <v>197</v>
      </c>
    </row>
    <row r="17" spans="1:10" ht="75">
      <c r="A17" s="7">
        <v>8</v>
      </c>
      <c r="B17" s="207" t="s">
        <v>153</v>
      </c>
      <c r="C17" s="207" t="s">
        <v>172</v>
      </c>
      <c r="D17" s="207">
        <v>11</v>
      </c>
      <c r="E17" s="207" t="s">
        <v>173</v>
      </c>
      <c r="F17" s="207" t="s">
        <v>178</v>
      </c>
      <c r="G17" s="187" t="s">
        <v>239</v>
      </c>
      <c r="H17" s="187" t="s">
        <v>155</v>
      </c>
      <c r="I17" s="187" t="s">
        <v>198</v>
      </c>
      <c r="J17" s="187" t="s">
        <v>171</v>
      </c>
    </row>
    <row r="18" spans="1:10" ht="75">
      <c r="A18" s="7">
        <v>9</v>
      </c>
      <c r="B18" s="207" t="s">
        <v>153</v>
      </c>
      <c r="C18" s="207" t="s">
        <v>264</v>
      </c>
      <c r="D18" s="207">
        <v>11</v>
      </c>
      <c r="E18" s="207" t="s">
        <v>229</v>
      </c>
      <c r="F18" s="207" t="s">
        <v>178</v>
      </c>
      <c r="G18" s="187" t="s">
        <v>202</v>
      </c>
      <c r="H18" s="187" t="s">
        <v>158</v>
      </c>
      <c r="I18" s="187" t="s">
        <v>162</v>
      </c>
      <c r="J18" s="187" t="s">
        <v>163</v>
      </c>
    </row>
    <row r="19" spans="1:10">
      <c r="A19" s="7">
        <v>10</v>
      </c>
      <c r="B19" s="207"/>
      <c r="C19" s="207"/>
      <c r="D19" s="207"/>
      <c r="E19" s="207"/>
      <c r="F19" s="207"/>
      <c r="G19" s="187"/>
      <c r="H19" s="187"/>
      <c r="I19" s="187"/>
      <c r="J19" s="187"/>
    </row>
    <row r="20" spans="1:10">
      <c r="A20" s="7">
        <v>11</v>
      </c>
      <c r="B20" s="207"/>
      <c r="C20" s="207"/>
      <c r="D20" s="207"/>
      <c r="E20" s="207"/>
      <c r="F20" s="207"/>
      <c r="G20" s="187"/>
      <c r="H20" s="187"/>
      <c r="I20" s="187"/>
      <c r="J20" s="187"/>
    </row>
    <row r="21" spans="1:10">
      <c r="A21" s="7">
        <v>12</v>
      </c>
      <c r="B21" s="207"/>
      <c r="C21" s="207"/>
      <c r="D21" s="207"/>
      <c r="E21" s="207"/>
      <c r="F21" s="207"/>
      <c r="G21" s="187"/>
      <c r="H21" s="187"/>
      <c r="I21" s="187"/>
      <c r="J21" s="187"/>
    </row>
    <row r="22" spans="1:10">
      <c r="A22" s="7">
        <v>13</v>
      </c>
      <c r="B22" s="207"/>
      <c r="C22" s="207"/>
      <c r="D22" s="207"/>
      <c r="E22" s="207"/>
      <c r="F22" s="207"/>
      <c r="G22" s="187"/>
      <c r="H22" s="187"/>
      <c r="I22" s="187"/>
      <c r="J22" s="187"/>
    </row>
    <row r="23" spans="1:10">
      <c r="A23" s="7" t="str">
        <f>IF(ISBLANK(C23),"",COUNTA($C$10:C23))</f>
        <v/>
      </c>
      <c r="B23" s="138"/>
      <c r="C23" s="138"/>
      <c r="D23" s="138"/>
      <c r="E23" s="138"/>
      <c r="F23" s="138"/>
      <c r="G23" s="187"/>
      <c r="H23" s="187"/>
      <c r="I23" s="187"/>
      <c r="J23" s="187"/>
    </row>
    <row r="24" spans="1:10">
      <c r="A24" s="7" t="str">
        <f>IF(ISBLANK(C24),"",COUNTA($C$10:C24))</f>
        <v/>
      </c>
      <c r="B24" s="138"/>
      <c r="C24" s="138"/>
      <c r="D24" s="138"/>
      <c r="E24" s="138"/>
      <c r="F24" s="138"/>
      <c r="G24" s="187"/>
      <c r="H24" s="187"/>
      <c r="I24" s="187"/>
      <c r="J24" s="187"/>
    </row>
    <row r="25" spans="1:10">
      <c r="A25" s="7" t="str">
        <f>IF(ISBLANK(C25),"",COUNTA($C$10:C25))</f>
        <v/>
      </c>
      <c r="B25" s="138"/>
      <c r="C25" s="138"/>
      <c r="D25" s="138"/>
      <c r="E25" s="138"/>
      <c r="F25" s="138"/>
      <c r="G25" s="187"/>
      <c r="H25" s="187"/>
      <c r="I25" s="187"/>
      <c r="J25" s="187"/>
    </row>
    <row r="26" spans="1:10">
      <c r="A26" s="7" t="str">
        <f>IF(ISBLANK(C26),"",COUNTA($C$10:C26))</f>
        <v/>
      </c>
      <c r="B26" s="138"/>
      <c r="C26" s="138"/>
      <c r="D26" s="138"/>
      <c r="E26" s="138"/>
      <c r="F26" s="138"/>
      <c r="G26" s="187"/>
      <c r="H26" s="187"/>
      <c r="I26" s="187"/>
      <c r="J26" s="187"/>
    </row>
    <row r="27" spans="1:10">
      <c r="A27" s="7" t="str">
        <f>IF(ISBLANK(C27),"",COUNTA($C$10:C27))</f>
        <v/>
      </c>
      <c r="B27" s="138"/>
      <c r="C27" s="138"/>
      <c r="D27" s="138"/>
      <c r="E27" s="138"/>
      <c r="F27" s="138"/>
      <c r="G27" s="187"/>
      <c r="H27" s="187"/>
      <c r="I27" s="187"/>
      <c r="J27" s="187"/>
    </row>
    <row r="28" spans="1:10">
      <c r="A28" s="7" t="str">
        <f>IF(ISBLANK(C28),"",COUNTA($C$10:C28))</f>
        <v/>
      </c>
      <c r="B28" s="138"/>
      <c r="C28" s="138"/>
      <c r="D28" s="138"/>
      <c r="E28" s="138"/>
      <c r="F28" s="138"/>
      <c r="G28" s="187"/>
      <c r="H28" s="187"/>
      <c r="I28" s="187"/>
      <c r="J28" s="187"/>
    </row>
    <row r="29" spans="1:10">
      <c r="A29" s="7" t="str">
        <f>IF(ISBLANK(C29),"",COUNTA($C$10:C29))</f>
        <v/>
      </c>
      <c r="B29" s="138"/>
      <c r="C29" s="138"/>
      <c r="D29" s="138"/>
      <c r="E29" s="138"/>
      <c r="F29" s="138"/>
      <c r="G29" s="187"/>
      <c r="H29" s="187"/>
      <c r="I29" s="187"/>
      <c r="J29" s="187"/>
    </row>
    <row r="30" spans="1:10">
      <c r="A30" s="7" t="str">
        <f>IF(ISBLANK(C30),"",COUNTA($C$10:C30))</f>
        <v/>
      </c>
      <c r="B30" s="138"/>
      <c r="C30" s="138"/>
      <c r="D30" s="138"/>
      <c r="E30" s="138"/>
      <c r="F30" s="138"/>
      <c r="G30" s="187"/>
      <c r="H30" s="187"/>
      <c r="I30" s="187"/>
      <c r="J30" s="187"/>
    </row>
    <row r="31" spans="1:10">
      <c r="A31" s="7" t="str">
        <f>IF(ISBLANK(C31),"",COUNTA($C$10:C31))</f>
        <v/>
      </c>
      <c r="B31" s="138"/>
      <c r="C31" s="138"/>
      <c r="D31" s="138"/>
      <c r="E31" s="138"/>
      <c r="F31" s="138"/>
      <c r="G31" s="187"/>
      <c r="H31" s="187"/>
      <c r="I31" s="187"/>
      <c r="J31" s="187"/>
    </row>
    <row r="32" spans="1:10">
      <c r="A32" s="7" t="str">
        <f>IF(ISBLANK(C32),"",COUNTA($C$10:C32))</f>
        <v/>
      </c>
      <c r="B32" s="138"/>
      <c r="C32" s="138"/>
      <c r="D32" s="138"/>
      <c r="E32" s="138"/>
      <c r="F32" s="138"/>
      <c r="G32" s="187"/>
      <c r="H32" s="187"/>
      <c r="I32" s="187"/>
      <c r="J32" s="187"/>
    </row>
    <row r="33" spans="1:10">
      <c r="A33" s="7" t="str">
        <f>IF(ISBLANK(C33),"",COUNTA($C$10:C33))</f>
        <v/>
      </c>
      <c r="B33" s="138"/>
      <c r="C33" s="138"/>
      <c r="D33" s="138"/>
      <c r="E33" s="138"/>
      <c r="F33" s="138"/>
      <c r="G33" s="187"/>
      <c r="H33" s="187"/>
      <c r="I33" s="187"/>
      <c r="J33" s="187"/>
    </row>
    <row r="34" spans="1:10">
      <c r="A34" s="7" t="str">
        <f>IF(ISBLANK(C34),"",COUNTA($C$10:C34))</f>
        <v/>
      </c>
      <c r="B34" s="138"/>
      <c r="C34" s="138"/>
      <c r="D34" s="138"/>
      <c r="E34" s="138"/>
      <c r="F34" s="138"/>
      <c r="G34" s="187"/>
      <c r="H34" s="187"/>
      <c r="I34" s="187"/>
      <c r="J34" s="187"/>
    </row>
    <row r="35" spans="1:10">
      <c r="A35" s="7" t="str">
        <f>IF(ISBLANK(C35),"",COUNTA($C$10:C35))</f>
        <v/>
      </c>
      <c r="B35" s="138"/>
      <c r="C35" s="138"/>
      <c r="D35" s="138"/>
      <c r="E35" s="138"/>
      <c r="F35" s="138"/>
      <c r="G35" s="187"/>
      <c r="H35" s="187"/>
      <c r="I35" s="187"/>
      <c r="J35" s="187"/>
    </row>
    <row r="36" spans="1:10">
      <c r="A36" s="7" t="str">
        <f>IF(ISBLANK(C36),"",COUNTA($C$10:C36))</f>
        <v/>
      </c>
      <c r="B36" s="138"/>
      <c r="C36" s="138"/>
      <c r="D36" s="138"/>
      <c r="E36" s="138"/>
      <c r="F36" s="138"/>
      <c r="G36" s="187"/>
      <c r="H36" s="187"/>
      <c r="I36" s="187"/>
      <c r="J36" s="187"/>
    </row>
    <row r="37" spans="1:10">
      <c r="A37" s="7" t="str">
        <f>IF(ISBLANK(C37),"",COUNTA($C$10:C37))</f>
        <v/>
      </c>
      <c r="B37" s="138"/>
      <c r="C37" s="138"/>
      <c r="D37" s="138"/>
      <c r="E37" s="138"/>
      <c r="F37" s="138"/>
      <c r="G37" s="187"/>
      <c r="H37" s="187"/>
      <c r="I37" s="187"/>
      <c r="J37" s="187"/>
    </row>
    <row r="38" spans="1:10">
      <c r="A38" s="7" t="str">
        <f>IF(ISBLANK(C38),"",COUNTA($C$10:C38))</f>
        <v/>
      </c>
      <c r="B38" s="138"/>
      <c r="C38" s="138"/>
      <c r="D38" s="138"/>
      <c r="E38" s="138"/>
      <c r="F38" s="138"/>
      <c r="G38" s="187"/>
      <c r="H38" s="187"/>
      <c r="I38" s="187"/>
      <c r="J38" s="187"/>
    </row>
    <row r="39" spans="1:10">
      <c r="A39" s="7" t="str">
        <f>IF(ISBLANK(C39),"",COUNTA($C$10:C39))</f>
        <v/>
      </c>
      <c r="B39" s="138"/>
      <c r="C39" s="138"/>
      <c r="D39" s="138"/>
      <c r="E39" s="138"/>
      <c r="F39" s="138"/>
      <c r="G39" s="187"/>
      <c r="H39" s="187"/>
      <c r="I39" s="187"/>
      <c r="J39" s="187"/>
    </row>
    <row r="40" spans="1:10">
      <c r="A40" s="7" t="str">
        <f>IF(ISBLANK(C40),"",COUNTA($C$10:C40))</f>
        <v/>
      </c>
      <c r="B40" s="138"/>
      <c r="C40" s="138"/>
      <c r="D40" s="138"/>
      <c r="E40" s="138"/>
      <c r="F40" s="138"/>
      <c r="G40" s="187"/>
      <c r="H40" s="187"/>
      <c r="I40" s="187"/>
      <c r="J40" s="187"/>
    </row>
    <row r="41" spans="1:10">
      <c r="A41" s="7" t="str">
        <f>IF(ISBLANK(C41),"",COUNTA($C$10:C41))</f>
        <v/>
      </c>
      <c r="B41" s="138"/>
      <c r="C41" s="138"/>
      <c r="D41" s="138"/>
      <c r="E41" s="138"/>
      <c r="F41" s="138"/>
      <c r="G41" s="187"/>
      <c r="H41" s="187"/>
      <c r="I41" s="187"/>
      <c r="J41" s="187"/>
    </row>
    <row r="42" spans="1:10">
      <c r="A42" s="7" t="str">
        <f>IF(ISBLANK(C42),"",COUNTA($C$10:C42))</f>
        <v/>
      </c>
      <c r="B42" s="138"/>
      <c r="C42" s="138"/>
      <c r="D42" s="138"/>
      <c r="E42" s="138"/>
      <c r="F42" s="138"/>
      <c r="G42" s="187"/>
      <c r="H42" s="187"/>
      <c r="I42" s="187"/>
      <c r="J42" s="187"/>
    </row>
    <row r="43" spans="1:10">
      <c r="A43" s="7" t="str">
        <f>IF(ISBLANK(C43),"",COUNTA($C$10:C43))</f>
        <v/>
      </c>
      <c r="B43" s="138"/>
      <c r="C43" s="138"/>
      <c r="D43" s="138"/>
      <c r="E43" s="138"/>
      <c r="F43" s="138"/>
      <c r="G43" s="187"/>
      <c r="H43" s="187"/>
      <c r="I43" s="187"/>
      <c r="J43" s="187"/>
    </row>
    <row r="44" spans="1:10">
      <c r="A44" s="7" t="str">
        <f>IF(ISBLANK(C44),"",COUNTA($C$10:C44))</f>
        <v/>
      </c>
      <c r="B44" s="138"/>
      <c r="C44" s="138"/>
      <c r="D44" s="138"/>
      <c r="E44" s="138"/>
      <c r="F44" s="138"/>
      <c r="G44" s="187"/>
      <c r="H44" s="187"/>
      <c r="I44" s="187"/>
      <c r="J44" s="187"/>
    </row>
    <row r="45" spans="1:10">
      <c r="A45" s="7" t="str">
        <f>IF(ISBLANK(C45),"",COUNTA($C$10:C45))</f>
        <v/>
      </c>
      <c r="B45" s="138"/>
      <c r="C45" s="138"/>
      <c r="D45" s="138"/>
      <c r="E45" s="138"/>
      <c r="F45" s="138"/>
      <c r="G45" s="187"/>
      <c r="H45" s="187"/>
      <c r="I45" s="187"/>
      <c r="J45" s="187"/>
    </row>
    <row r="46" spans="1:10">
      <c r="A46" s="7" t="str">
        <f>IF(ISBLANK(C46),"",COUNTA($C$10:C46))</f>
        <v/>
      </c>
      <c r="B46" s="138"/>
      <c r="C46" s="138"/>
      <c r="D46" s="138"/>
      <c r="E46" s="138"/>
      <c r="F46" s="138"/>
      <c r="G46" s="187"/>
      <c r="H46" s="187"/>
      <c r="I46" s="187"/>
      <c r="J46" s="187"/>
    </row>
    <row r="47" spans="1:10">
      <c r="A47" s="7" t="str">
        <f>IF(ISBLANK(C47),"",COUNTA($C$10:C47))</f>
        <v/>
      </c>
      <c r="B47" s="138"/>
      <c r="C47" s="138"/>
      <c r="D47" s="138"/>
      <c r="E47" s="138"/>
      <c r="F47" s="138"/>
      <c r="G47" s="187"/>
      <c r="H47" s="187"/>
      <c r="I47" s="187"/>
      <c r="J47" s="187"/>
    </row>
    <row r="48" spans="1:10">
      <c r="A48" s="7" t="str">
        <f>IF(ISBLANK(C48),"",COUNTA($C$10:C48))</f>
        <v/>
      </c>
      <c r="B48" s="138"/>
      <c r="C48" s="138"/>
      <c r="D48" s="138"/>
      <c r="E48" s="138"/>
      <c r="F48" s="138"/>
      <c r="G48" s="187"/>
      <c r="H48" s="187"/>
      <c r="I48" s="187"/>
      <c r="J48" s="187"/>
    </row>
    <row r="49" spans="1:10">
      <c r="A49" s="7" t="str">
        <f>IF(ISBLANK(C49),"",COUNTA($C$10:C49))</f>
        <v/>
      </c>
      <c r="B49" s="138"/>
      <c r="C49" s="138"/>
      <c r="D49" s="138"/>
      <c r="E49" s="138"/>
      <c r="F49" s="138"/>
      <c r="G49" s="187"/>
      <c r="H49" s="187"/>
      <c r="I49" s="187"/>
      <c r="J49" s="187"/>
    </row>
    <row r="50" spans="1:10">
      <c r="A50" s="7" t="str">
        <f>IF(ISBLANK(C50),"",COUNTA($C$10:C50))</f>
        <v/>
      </c>
      <c r="B50" s="138"/>
      <c r="C50" s="138"/>
      <c r="D50" s="138"/>
      <c r="E50" s="138"/>
      <c r="F50" s="138"/>
      <c r="G50" s="187"/>
      <c r="H50" s="187"/>
      <c r="I50" s="187"/>
      <c r="J50" s="187"/>
    </row>
    <row r="51" spans="1:10">
      <c r="A51" s="7" t="str">
        <f>IF(ISBLANK(C51),"",COUNTA($C$10:C51))</f>
        <v/>
      </c>
      <c r="B51" s="138"/>
      <c r="C51" s="138"/>
      <c r="D51" s="138"/>
      <c r="E51" s="138"/>
      <c r="F51" s="138"/>
      <c r="G51" s="187"/>
      <c r="H51" s="187"/>
      <c r="I51" s="187"/>
      <c r="J51" s="187"/>
    </row>
    <row r="52" spans="1:10">
      <c r="A52" s="7" t="str">
        <f>IF(ISBLANK(C52),"",COUNTA($C$10:C52))</f>
        <v/>
      </c>
      <c r="B52" s="138"/>
      <c r="C52" s="138"/>
      <c r="D52" s="138"/>
      <c r="E52" s="138"/>
      <c r="F52" s="138"/>
      <c r="G52" s="187"/>
      <c r="H52" s="187"/>
      <c r="I52" s="187"/>
      <c r="J52" s="187"/>
    </row>
    <row r="53" spans="1:10">
      <c r="A53" s="7" t="str">
        <f>IF(ISBLANK(C53),"",COUNTA($C$10:C53))</f>
        <v/>
      </c>
      <c r="B53" s="138"/>
      <c r="C53" s="138"/>
      <c r="D53" s="138"/>
      <c r="E53" s="138"/>
      <c r="F53" s="138"/>
      <c r="G53" s="187"/>
      <c r="H53" s="187"/>
      <c r="I53" s="187"/>
      <c r="J53" s="187"/>
    </row>
    <row r="54" spans="1:10">
      <c r="A54" s="7" t="str">
        <f>IF(ISBLANK(C54),"",COUNTA($C$10:C54))</f>
        <v/>
      </c>
      <c r="B54" s="138"/>
      <c r="C54" s="138"/>
      <c r="D54" s="138"/>
      <c r="E54" s="138"/>
      <c r="F54" s="138"/>
      <c r="G54" s="187"/>
      <c r="H54" s="187"/>
      <c r="I54" s="187"/>
      <c r="J54" s="187"/>
    </row>
    <row r="55" spans="1:10">
      <c r="A55" s="7" t="str">
        <f>IF(ISBLANK(C55),"",COUNTA($C$10:C55))</f>
        <v/>
      </c>
      <c r="B55" s="138"/>
      <c r="C55" s="138"/>
      <c r="D55" s="138"/>
      <c r="E55" s="138"/>
      <c r="F55" s="138"/>
      <c r="G55" s="187"/>
      <c r="H55" s="187"/>
      <c r="I55" s="187"/>
      <c r="J55" s="187"/>
    </row>
    <row r="56" spans="1:10">
      <c r="A56" s="7" t="str">
        <f>IF(ISBLANK(C56),"",COUNTA($C$10:C56))</f>
        <v/>
      </c>
      <c r="B56" s="138"/>
      <c r="C56" s="138"/>
      <c r="D56" s="138"/>
      <c r="E56" s="138"/>
      <c r="F56" s="138"/>
      <c r="G56" s="187"/>
      <c r="H56" s="187"/>
      <c r="I56" s="187"/>
      <c r="J56" s="187"/>
    </row>
    <row r="57" spans="1:10">
      <c r="A57" s="7" t="str">
        <f>IF(ISBLANK(C57),"",COUNTA($C$10:C57))</f>
        <v/>
      </c>
      <c r="B57" s="138"/>
      <c r="C57" s="138"/>
      <c r="D57" s="138"/>
      <c r="E57" s="138"/>
      <c r="F57" s="138"/>
      <c r="G57" s="187"/>
      <c r="H57" s="187"/>
      <c r="I57" s="187"/>
      <c r="J57" s="187"/>
    </row>
    <row r="58" spans="1:10">
      <c r="A58" s="7" t="str">
        <f>IF(ISBLANK(C58),"",COUNTA($C$10:C58))</f>
        <v/>
      </c>
      <c r="B58" s="138"/>
      <c r="C58" s="138"/>
      <c r="D58" s="138"/>
      <c r="E58" s="138"/>
      <c r="F58" s="138"/>
      <c r="G58" s="187"/>
      <c r="H58" s="187"/>
      <c r="I58" s="187"/>
      <c r="J58" s="187"/>
    </row>
    <row r="59" spans="1:10">
      <c r="A59" s="7" t="str">
        <f>IF(ISBLANK(C59),"",COUNTA($C$10:C59))</f>
        <v/>
      </c>
      <c r="B59" s="138"/>
      <c r="C59" s="138"/>
      <c r="D59" s="138"/>
      <c r="E59" s="138"/>
      <c r="F59" s="138"/>
      <c r="G59" s="187"/>
      <c r="H59" s="187"/>
      <c r="I59" s="187"/>
      <c r="J59" s="187"/>
    </row>
    <row r="60" spans="1:10">
      <c r="A60" s="136"/>
      <c r="B60" s="52"/>
      <c r="C60" s="52"/>
      <c r="D60" s="52"/>
      <c r="E60" s="52"/>
      <c r="F60" s="52"/>
    </row>
  </sheetData>
  <sheetProtection formatCells="0" formatColumns="0"/>
  <protectedRanges>
    <protectedRange sqref="B23:F60" name="Диапазон1"/>
    <protectedRange sqref="B10:F22" name="Диапазон1_1"/>
  </protectedRanges>
  <mergeCells count="10">
    <mergeCell ref="A5:A8"/>
    <mergeCell ref="B5:B8"/>
    <mergeCell ref="C5:C8"/>
    <mergeCell ref="D5:D8"/>
    <mergeCell ref="E5:E8"/>
    <mergeCell ref="G5:J5"/>
    <mergeCell ref="B1:E1"/>
    <mergeCell ref="B2:E2"/>
    <mergeCell ref="B3:E3"/>
    <mergeCell ref="F5:F8"/>
  </mergeCells>
  <pageMargins left="0.51181102362204722" right="0.51181102362204722" top="0.35433070866141736" bottom="0.15748031496062992" header="0.11811023622047245" footer="0.11811023622047245"/>
  <pageSetup paperSize="9" scale="46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tabColor rgb="FFFF7C80"/>
    <pageSetUpPr fitToPage="1"/>
  </sheetPr>
  <dimension ref="A1:J62"/>
  <sheetViews>
    <sheetView workbookViewId="0">
      <pane xSplit="2" ySplit="9" topLeftCell="C10" activePane="bottomRight" state="frozen"/>
      <selection activeCell="J16" sqref="J16"/>
      <selection pane="topRight" activeCell="J16" sqref="J16"/>
      <selection pane="bottomLeft" activeCell="J16" sqref="J16"/>
      <selection pane="bottomRight" activeCell="J16" sqref="J16"/>
    </sheetView>
  </sheetViews>
  <sheetFormatPr defaultRowHeight="15"/>
  <cols>
    <col min="1" max="1" width="5.42578125" customWidth="1"/>
    <col min="2" max="2" width="15.7109375" customWidth="1"/>
    <col min="3" max="3" width="18.140625" customWidth="1"/>
    <col min="5" max="5" width="19.7109375" customWidth="1"/>
    <col min="6" max="6" width="20.5703125" customWidth="1"/>
    <col min="9" max="10" width="10.85546875" bestFit="1" customWidth="1"/>
  </cols>
  <sheetData>
    <row r="1" spans="1:10" ht="15.75">
      <c r="A1" s="42"/>
      <c r="B1" s="215" t="s">
        <v>68</v>
      </c>
      <c r="C1" s="215"/>
      <c r="D1" s="215"/>
      <c r="E1" s="215"/>
      <c r="F1" s="42"/>
    </row>
    <row r="2" spans="1:10" ht="15.75">
      <c r="A2" s="42"/>
      <c r="B2" s="215" t="str">
        <f>Жюри!A2</f>
        <v>второго этапа республикансой олимпиады</v>
      </c>
      <c r="C2" s="215"/>
      <c r="D2" s="215"/>
      <c r="E2" s="215"/>
      <c r="F2" s="42"/>
    </row>
    <row r="3" spans="1:10" ht="15.75">
      <c r="A3" s="42"/>
      <c r="B3" s="215" t="str">
        <f>Жюри!A3</f>
        <v>по предмету: "Физическая культура и здоровье"</v>
      </c>
      <c r="C3" s="215"/>
      <c r="D3" s="215"/>
      <c r="E3" s="215"/>
      <c r="F3" s="42"/>
    </row>
    <row r="4" spans="1:10">
      <c r="A4" s="42"/>
      <c r="B4" s="42" t="str">
        <f>Жюри!G8</f>
        <v>2023/2024уч.год</v>
      </c>
      <c r="C4" s="42"/>
      <c r="D4" s="42"/>
      <c r="E4" s="42" t="s">
        <v>26</v>
      </c>
      <c r="F4" s="42"/>
    </row>
    <row r="5" spans="1:10">
      <c r="A5" s="223" t="s">
        <v>0</v>
      </c>
      <c r="B5" s="223" t="s">
        <v>1</v>
      </c>
      <c r="C5" s="223" t="s">
        <v>2</v>
      </c>
      <c r="D5" s="224" t="s">
        <v>4</v>
      </c>
      <c r="E5" s="223" t="s">
        <v>5</v>
      </c>
      <c r="F5" s="222" t="s">
        <v>6</v>
      </c>
      <c r="G5" s="219" t="s">
        <v>99</v>
      </c>
      <c r="H5" s="220"/>
      <c r="I5" s="220"/>
      <c r="J5" s="221"/>
    </row>
    <row r="6" spans="1:10">
      <c r="A6" s="223"/>
      <c r="B6" s="223"/>
      <c r="C6" s="223"/>
      <c r="D6" s="224"/>
      <c r="E6" s="223"/>
      <c r="F6" s="222"/>
      <c r="G6" s="61" t="s">
        <v>60</v>
      </c>
      <c r="H6" s="62" t="s">
        <v>61</v>
      </c>
      <c r="I6" s="63" t="s">
        <v>62</v>
      </c>
      <c r="J6" s="64" t="s">
        <v>63</v>
      </c>
    </row>
    <row r="7" spans="1:10">
      <c r="A7" s="223"/>
      <c r="B7" s="223"/>
      <c r="C7" s="223"/>
      <c r="D7" s="224"/>
      <c r="E7" s="223"/>
      <c r="F7" s="222"/>
      <c r="G7" s="188" t="s">
        <v>100</v>
      </c>
      <c r="H7" s="188" t="s">
        <v>101</v>
      </c>
      <c r="I7" s="188" t="s">
        <v>103</v>
      </c>
      <c r="J7" s="188" t="s">
        <v>102</v>
      </c>
    </row>
    <row r="8" spans="1:10" ht="0.75" customHeight="1">
      <c r="A8" s="223"/>
      <c r="B8" s="223"/>
      <c r="C8" s="223"/>
      <c r="D8" s="224"/>
      <c r="E8" s="223"/>
      <c r="F8" s="222"/>
      <c r="J8">
        <v>16</v>
      </c>
    </row>
    <row r="9" spans="1:10" ht="15" hidden="1" customHeight="1">
      <c r="A9" s="93"/>
      <c r="B9" s="93"/>
      <c r="C9" s="93"/>
      <c r="D9" s="94"/>
      <c r="E9" s="93"/>
      <c r="F9" s="95"/>
    </row>
    <row r="10" spans="1:10" ht="105">
      <c r="A10" s="7">
        <v>1</v>
      </c>
      <c r="B10" s="197" t="s">
        <v>153</v>
      </c>
      <c r="C10" s="197" t="s">
        <v>265</v>
      </c>
      <c r="D10" s="197">
        <v>10</v>
      </c>
      <c r="E10" s="197" t="s">
        <v>266</v>
      </c>
      <c r="F10" s="197" t="s">
        <v>186</v>
      </c>
      <c r="G10" s="187" t="s">
        <v>243</v>
      </c>
      <c r="H10" s="187" t="s">
        <v>250</v>
      </c>
      <c r="I10" s="187" t="s">
        <v>224</v>
      </c>
      <c r="J10" s="187" t="s">
        <v>212</v>
      </c>
    </row>
    <row r="11" spans="1:10" ht="90">
      <c r="A11" s="7">
        <v>2</v>
      </c>
      <c r="B11" s="197" t="s">
        <v>153</v>
      </c>
      <c r="C11" s="197" t="s">
        <v>272</v>
      </c>
      <c r="D11" s="197">
        <v>10</v>
      </c>
      <c r="E11" s="207" t="s">
        <v>190</v>
      </c>
      <c r="F11" s="197" t="s">
        <v>191</v>
      </c>
      <c r="G11" s="187" t="s">
        <v>222</v>
      </c>
      <c r="H11" s="187" t="s">
        <v>231</v>
      </c>
      <c r="I11" s="187" t="s">
        <v>254</v>
      </c>
      <c r="J11" s="187" t="s">
        <v>221</v>
      </c>
    </row>
    <row r="12" spans="1:10" ht="90">
      <c r="A12" s="7">
        <v>3</v>
      </c>
      <c r="B12" s="197" t="s">
        <v>153</v>
      </c>
      <c r="C12" s="197" t="s">
        <v>242</v>
      </c>
      <c r="D12" s="197">
        <v>11</v>
      </c>
      <c r="E12" s="207" t="s">
        <v>185</v>
      </c>
      <c r="F12" s="197" t="s">
        <v>186</v>
      </c>
      <c r="G12" s="187" t="s">
        <v>210</v>
      </c>
      <c r="H12" s="187" t="s">
        <v>216</v>
      </c>
      <c r="I12" s="187" t="s">
        <v>220</v>
      </c>
      <c r="J12" s="187" t="s">
        <v>225</v>
      </c>
    </row>
    <row r="13" spans="1:10" ht="90">
      <c r="A13" s="7">
        <v>4</v>
      </c>
      <c r="B13" s="197" t="s">
        <v>153</v>
      </c>
      <c r="C13" s="197" t="s">
        <v>267</v>
      </c>
      <c r="D13" s="197">
        <v>11</v>
      </c>
      <c r="E13" s="207" t="s">
        <v>154</v>
      </c>
      <c r="F13" s="197" t="s">
        <v>268</v>
      </c>
      <c r="G13" s="187" t="s">
        <v>246</v>
      </c>
      <c r="H13" s="187" t="s">
        <v>236</v>
      </c>
      <c r="I13" s="187" t="s">
        <v>217</v>
      </c>
      <c r="J13" s="187" t="s">
        <v>245</v>
      </c>
    </row>
    <row r="14" spans="1:10" ht="90">
      <c r="A14" s="7">
        <v>5</v>
      </c>
      <c r="B14" s="197" t="s">
        <v>153</v>
      </c>
      <c r="C14" s="197" t="s">
        <v>273</v>
      </c>
      <c r="D14" s="197">
        <v>11</v>
      </c>
      <c r="E14" s="197" t="s">
        <v>269</v>
      </c>
      <c r="F14" s="197" t="s">
        <v>270</v>
      </c>
      <c r="G14" s="187" t="s">
        <v>253</v>
      </c>
      <c r="H14" s="187" t="s">
        <v>223</v>
      </c>
      <c r="I14" s="187" t="s">
        <v>240</v>
      </c>
      <c r="J14" s="187" t="s">
        <v>218</v>
      </c>
    </row>
    <row r="15" spans="1:10" ht="90">
      <c r="A15" s="7">
        <v>6</v>
      </c>
      <c r="B15" s="197" t="s">
        <v>153</v>
      </c>
      <c r="C15" s="208" t="s">
        <v>200</v>
      </c>
      <c r="D15" s="208">
        <v>11</v>
      </c>
      <c r="E15" s="208" t="s">
        <v>271</v>
      </c>
      <c r="F15" s="208" t="s">
        <v>201</v>
      </c>
      <c r="G15" s="187" t="s">
        <v>230</v>
      </c>
      <c r="H15" s="187" t="s">
        <v>203</v>
      </c>
      <c r="I15" s="187" t="s">
        <v>211</v>
      </c>
      <c r="J15" s="187" t="s">
        <v>228</v>
      </c>
    </row>
    <row r="16" spans="1:10">
      <c r="A16" s="7">
        <v>7</v>
      </c>
      <c r="B16" s="197"/>
      <c r="C16" s="197"/>
      <c r="D16" s="197"/>
      <c r="E16" s="197"/>
      <c r="F16" s="197"/>
      <c r="G16" s="187"/>
      <c r="H16" s="187"/>
      <c r="I16" s="187"/>
      <c r="J16" s="187"/>
    </row>
    <row r="17" spans="1:10">
      <c r="A17" s="7">
        <v>8</v>
      </c>
      <c r="B17" s="208"/>
      <c r="C17" s="208"/>
      <c r="D17" s="208"/>
      <c r="E17" s="208"/>
      <c r="F17" s="208"/>
      <c r="G17" s="187"/>
      <c r="H17" s="187"/>
      <c r="I17" s="187"/>
      <c r="J17" s="187"/>
    </row>
    <row r="18" spans="1:10">
      <c r="A18" s="7">
        <v>9</v>
      </c>
      <c r="B18" s="208"/>
      <c r="C18" s="208"/>
      <c r="D18" s="208"/>
      <c r="E18" s="208"/>
      <c r="F18" s="208"/>
      <c r="G18" s="187"/>
      <c r="H18" s="187"/>
      <c r="I18" s="187"/>
      <c r="J18" s="187"/>
    </row>
    <row r="19" spans="1:10">
      <c r="A19" s="7">
        <v>10</v>
      </c>
      <c r="B19" s="208"/>
      <c r="C19" s="208"/>
      <c r="D19" s="208"/>
      <c r="E19" s="208"/>
      <c r="F19" s="208"/>
      <c r="G19" s="187"/>
      <c r="H19" s="187"/>
      <c r="I19" s="187"/>
      <c r="J19" s="187"/>
    </row>
    <row r="20" spans="1:10">
      <c r="A20" s="7">
        <v>11</v>
      </c>
      <c r="B20" s="208"/>
      <c r="C20" s="208"/>
      <c r="D20" s="208"/>
      <c r="E20" s="208"/>
      <c r="F20" s="208"/>
      <c r="G20" s="187"/>
      <c r="H20" s="187"/>
      <c r="I20" s="187"/>
      <c r="J20" s="187"/>
    </row>
    <row r="21" spans="1:10">
      <c r="A21" s="7">
        <v>12</v>
      </c>
      <c r="B21" s="208"/>
      <c r="C21" s="208"/>
      <c r="D21" s="208"/>
      <c r="E21" s="208"/>
      <c r="F21" s="208"/>
      <c r="G21" s="187"/>
      <c r="H21" s="187"/>
      <c r="I21" s="187"/>
      <c r="J21" s="187"/>
    </row>
    <row r="22" spans="1:10">
      <c r="A22" s="7">
        <v>13</v>
      </c>
      <c r="B22" s="208"/>
      <c r="C22" s="208"/>
      <c r="D22" s="208"/>
      <c r="E22" s="208"/>
      <c r="F22" s="208"/>
      <c r="G22" s="187"/>
      <c r="H22" s="187"/>
      <c r="I22" s="187"/>
      <c r="J22" s="187"/>
    </row>
    <row r="23" spans="1:10">
      <c r="A23" s="7">
        <v>14</v>
      </c>
      <c r="B23" s="208"/>
      <c r="C23" s="208"/>
      <c r="D23" s="208"/>
      <c r="E23" s="208"/>
      <c r="F23" s="208"/>
      <c r="G23" s="187"/>
      <c r="H23" s="187"/>
      <c r="I23" s="187"/>
      <c r="J23" s="187"/>
    </row>
    <row r="24" spans="1:10">
      <c r="A24" s="7" t="str">
        <f>IF(ISBLANK(C24),"",COUNTA($C$10:C24))</f>
        <v/>
      </c>
      <c r="B24" s="139"/>
      <c r="C24" s="139"/>
      <c r="D24" s="139"/>
      <c r="E24" s="139"/>
      <c r="F24" s="139"/>
      <c r="G24" s="187"/>
      <c r="H24" s="187"/>
      <c r="I24" s="187"/>
      <c r="J24" s="187"/>
    </row>
    <row r="25" spans="1:10">
      <c r="A25" s="7" t="str">
        <f>IF(ISBLANK(C25),"",COUNTA($C$10:C25))</f>
        <v/>
      </c>
      <c r="B25" s="139"/>
      <c r="C25" s="139"/>
      <c r="D25" s="139"/>
      <c r="E25" s="139"/>
      <c r="F25" s="139"/>
      <c r="G25" s="187"/>
      <c r="H25" s="187"/>
      <c r="I25" s="187"/>
      <c r="J25" s="187"/>
    </row>
    <row r="26" spans="1:10">
      <c r="A26" s="7" t="str">
        <f>IF(ISBLANK(C26),"",COUNTA($C$10:C26))</f>
        <v/>
      </c>
      <c r="B26" s="139"/>
      <c r="C26" s="139"/>
      <c r="D26" s="139"/>
      <c r="E26" s="139"/>
      <c r="F26" s="139"/>
      <c r="G26" s="187"/>
      <c r="H26" s="187"/>
      <c r="I26" s="187"/>
      <c r="J26" s="187"/>
    </row>
    <row r="27" spans="1:10">
      <c r="A27" s="7" t="str">
        <f>IF(ISBLANK(C27),"",COUNTA($C$10:C27))</f>
        <v/>
      </c>
      <c r="B27" s="139"/>
      <c r="C27" s="139"/>
      <c r="D27" s="139"/>
      <c r="E27" s="139"/>
      <c r="F27" s="139"/>
      <c r="G27" s="187"/>
      <c r="H27" s="187"/>
      <c r="I27" s="187"/>
      <c r="J27" s="187"/>
    </row>
    <row r="28" spans="1:10">
      <c r="A28" s="7" t="str">
        <f>IF(ISBLANK(C28),"",COUNTA($C$10:C28))</f>
        <v/>
      </c>
      <c r="B28" s="139"/>
      <c r="C28" s="139"/>
      <c r="D28" s="139"/>
      <c r="E28" s="139"/>
      <c r="F28" s="139"/>
      <c r="G28" s="187"/>
      <c r="H28" s="187"/>
      <c r="I28" s="187"/>
      <c r="J28" s="187"/>
    </row>
    <row r="29" spans="1:10">
      <c r="A29" s="7" t="str">
        <f>IF(ISBLANK(C29),"",COUNTA($C$10:C29))</f>
        <v/>
      </c>
      <c r="B29" s="139"/>
      <c r="C29" s="139"/>
      <c r="D29" s="139"/>
      <c r="E29" s="139"/>
      <c r="F29" s="139"/>
      <c r="G29" s="187"/>
      <c r="H29" s="187"/>
      <c r="I29" s="187"/>
      <c r="J29" s="187"/>
    </row>
    <row r="30" spans="1:10">
      <c r="A30" s="7" t="str">
        <f>IF(ISBLANK(C30),"",COUNTA($C$10:C30))</f>
        <v/>
      </c>
      <c r="B30" s="139"/>
      <c r="C30" s="139"/>
      <c r="D30" s="139"/>
      <c r="E30" s="139"/>
      <c r="F30" s="139"/>
      <c r="G30" s="187"/>
      <c r="H30" s="187"/>
      <c r="I30" s="187"/>
      <c r="J30" s="187"/>
    </row>
    <row r="31" spans="1:10">
      <c r="A31" s="7" t="str">
        <f>IF(ISBLANK(C31),"",COUNTA($C$10:C31))</f>
        <v/>
      </c>
      <c r="B31" s="139"/>
      <c r="C31" s="139"/>
      <c r="D31" s="139"/>
      <c r="E31" s="139"/>
      <c r="F31" s="139"/>
      <c r="G31" s="187"/>
      <c r="H31" s="187"/>
      <c r="I31" s="187"/>
      <c r="J31" s="187"/>
    </row>
    <row r="32" spans="1:10">
      <c r="A32" s="7" t="str">
        <f>IF(ISBLANK(C32),"",COUNTA($C$10:C32))</f>
        <v/>
      </c>
      <c r="B32" s="139"/>
      <c r="C32" s="139"/>
      <c r="D32" s="139"/>
      <c r="E32" s="139"/>
      <c r="F32" s="139"/>
      <c r="G32" s="187"/>
      <c r="H32" s="187"/>
      <c r="I32" s="187"/>
      <c r="J32" s="187"/>
    </row>
    <row r="33" spans="1:10">
      <c r="A33" s="7" t="str">
        <f>IF(ISBLANK(C33),"",COUNTA($C$10:C33))</f>
        <v/>
      </c>
      <c r="B33" s="139"/>
      <c r="C33" s="139"/>
      <c r="D33" s="139"/>
      <c r="E33" s="139"/>
      <c r="F33" s="139"/>
      <c r="G33" s="187"/>
      <c r="H33" s="187"/>
      <c r="I33" s="187"/>
      <c r="J33" s="187"/>
    </row>
    <row r="34" spans="1:10">
      <c r="A34" s="7" t="str">
        <f>IF(ISBLANK(C34),"",COUNTA($C$10:C34))</f>
        <v/>
      </c>
      <c r="B34" s="139"/>
      <c r="C34" s="139"/>
      <c r="D34" s="139"/>
      <c r="E34" s="139"/>
      <c r="F34" s="139"/>
      <c r="G34" s="187"/>
      <c r="H34" s="187"/>
      <c r="I34" s="187"/>
      <c r="J34" s="187"/>
    </row>
    <row r="35" spans="1:10">
      <c r="A35" s="7" t="str">
        <f>IF(ISBLANK(C35),"",COUNTA($C$10:C35))</f>
        <v/>
      </c>
      <c r="B35" s="139"/>
      <c r="C35" s="139"/>
      <c r="D35" s="139"/>
      <c r="E35" s="139"/>
      <c r="F35" s="139"/>
      <c r="G35" s="187"/>
      <c r="H35" s="187"/>
      <c r="I35" s="187"/>
      <c r="J35" s="187"/>
    </row>
    <row r="36" spans="1:10">
      <c r="A36" s="7" t="str">
        <f>IF(ISBLANK(C36),"",COUNTA($C$10:C36))</f>
        <v/>
      </c>
      <c r="B36" s="139"/>
      <c r="C36" s="139"/>
      <c r="D36" s="139"/>
      <c r="E36" s="139"/>
      <c r="F36" s="139"/>
      <c r="G36" s="187"/>
      <c r="H36" s="187"/>
      <c r="I36" s="187"/>
      <c r="J36" s="187"/>
    </row>
    <row r="37" spans="1:10">
      <c r="A37" s="7" t="str">
        <f>IF(ISBLANK(C37),"",COUNTA($C$10:C37))</f>
        <v/>
      </c>
      <c r="B37" s="139"/>
      <c r="C37" s="139"/>
      <c r="D37" s="139"/>
      <c r="E37" s="139"/>
      <c r="F37" s="139"/>
      <c r="G37" s="187"/>
      <c r="H37" s="187"/>
      <c r="I37" s="187"/>
      <c r="J37" s="187"/>
    </row>
    <row r="38" spans="1:10">
      <c r="A38" s="7" t="str">
        <f>IF(ISBLANK(C38),"",COUNTA($C$10:C38))</f>
        <v/>
      </c>
      <c r="B38" s="139"/>
      <c r="C38" s="139"/>
      <c r="D38" s="139"/>
      <c r="E38" s="139"/>
      <c r="F38" s="139"/>
      <c r="G38" s="187"/>
      <c r="H38" s="187"/>
      <c r="I38" s="187"/>
      <c r="J38" s="187"/>
    </row>
    <row r="39" spans="1:10">
      <c r="A39" s="7" t="str">
        <f>IF(ISBLANK(C39),"",COUNTA($C$10:C39))</f>
        <v/>
      </c>
      <c r="B39" s="139"/>
      <c r="C39" s="139"/>
      <c r="D39" s="139"/>
      <c r="E39" s="139"/>
      <c r="F39" s="139"/>
      <c r="G39" s="187"/>
      <c r="H39" s="187"/>
      <c r="I39" s="187"/>
      <c r="J39" s="187"/>
    </row>
    <row r="40" spans="1:10">
      <c r="A40" s="7" t="str">
        <f>IF(ISBLANK(C40),"",COUNTA($C$10:C40))</f>
        <v/>
      </c>
      <c r="B40" s="139"/>
      <c r="C40" s="139"/>
      <c r="D40" s="139"/>
      <c r="E40" s="139"/>
      <c r="F40" s="139"/>
      <c r="G40" s="187"/>
      <c r="H40" s="187"/>
      <c r="I40" s="187"/>
      <c r="J40" s="187"/>
    </row>
    <row r="41" spans="1:10">
      <c r="A41" s="7" t="str">
        <f>IF(ISBLANK(C41),"",COUNTA($C$10:C41))</f>
        <v/>
      </c>
      <c r="B41" s="139"/>
      <c r="C41" s="139"/>
      <c r="D41" s="139"/>
      <c r="E41" s="139"/>
      <c r="F41" s="139"/>
      <c r="G41" s="187"/>
      <c r="H41" s="187"/>
      <c r="I41" s="187"/>
      <c r="J41" s="187"/>
    </row>
    <row r="42" spans="1:10">
      <c r="A42" s="7" t="str">
        <f>IF(ISBLANK(C42),"",COUNTA($C$10:C42))</f>
        <v/>
      </c>
      <c r="B42" s="139"/>
      <c r="C42" s="139"/>
      <c r="D42" s="139"/>
      <c r="E42" s="139"/>
      <c r="F42" s="139"/>
      <c r="G42" s="187"/>
      <c r="H42" s="187"/>
      <c r="I42" s="187"/>
      <c r="J42" s="187"/>
    </row>
    <row r="43" spans="1:10">
      <c r="A43" s="7" t="str">
        <f>IF(ISBLANK(C43),"",COUNTA($C$10:C43))</f>
        <v/>
      </c>
      <c r="B43" s="139"/>
      <c r="C43" s="139"/>
      <c r="D43" s="139"/>
      <c r="E43" s="139"/>
      <c r="F43" s="139"/>
      <c r="G43" s="187"/>
      <c r="H43" s="187"/>
      <c r="I43" s="187"/>
      <c r="J43" s="187"/>
    </row>
    <row r="44" spans="1:10">
      <c r="A44" s="7" t="str">
        <f>IF(ISBLANK(C44),"",COUNTA($C$10:C44))</f>
        <v/>
      </c>
      <c r="B44" s="139"/>
      <c r="C44" s="139"/>
      <c r="D44" s="139"/>
      <c r="E44" s="139"/>
      <c r="F44" s="139"/>
      <c r="G44" s="187"/>
      <c r="H44" s="187"/>
      <c r="I44" s="187"/>
      <c r="J44" s="187"/>
    </row>
    <row r="45" spans="1:10">
      <c r="A45" s="7" t="str">
        <f>IF(ISBLANK(C45),"",COUNTA($C$10:C45))</f>
        <v/>
      </c>
      <c r="B45" s="139"/>
      <c r="C45" s="139"/>
      <c r="D45" s="139"/>
      <c r="E45" s="139"/>
      <c r="F45" s="139"/>
      <c r="G45" s="187"/>
      <c r="H45" s="187"/>
      <c r="I45" s="187"/>
      <c r="J45" s="187"/>
    </row>
    <row r="46" spans="1:10">
      <c r="A46" s="7" t="str">
        <f>IF(ISBLANK(C46),"",COUNTA($C$10:C46))</f>
        <v/>
      </c>
      <c r="B46" s="139"/>
      <c r="C46" s="139"/>
      <c r="D46" s="139"/>
      <c r="E46" s="139"/>
      <c r="F46" s="139"/>
      <c r="G46" s="187"/>
      <c r="H46" s="187"/>
      <c r="I46" s="187"/>
      <c r="J46" s="187"/>
    </row>
    <row r="47" spans="1:10">
      <c r="A47" s="7" t="str">
        <f>IF(ISBLANK(C47),"",COUNTA($C$10:C47))</f>
        <v/>
      </c>
      <c r="B47" s="139"/>
      <c r="C47" s="139"/>
      <c r="D47" s="139"/>
      <c r="E47" s="139"/>
      <c r="F47" s="139"/>
      <c r="G47" s="187"/>
      <c r="H47" s="187"/>
      <c r="I47" s="187"/>
      <c r="J47" s="187"/>
    </row>
    <row r="48" spans="1:10">
      <c r="A48" s="7" t="str">
        <f>IF(ISBLANK(C48),"",COUNTA($C$10:C48))</f>
        <v/>
      </c>
      <c r="B48" s="139"/>
      <c r="C48" s="139"/>
      <c r="D48" s="139"/>
      <c r="E48" s="139"/>
      <c r="F48" s="139"/>
      <c r="G48" s="187"/>
      <c r="H48" s="187"/>
      <c r="I48" s="187"/>
      <c r="J48" s="187"/>
    </row>
    <row r="49" spans="1:10">
      <c r="A49" s="7" t="str">
        <f>IF(ISBLANK(C49),"",COUNTA($C$10:C49))</f>
        <v/>
      </c>
      <c r="B49" s="139"/>
      <c r="C49" s="139"/>
      <c r="D49" s="139"/>
      <c r="E49" s="139"/>
      <c r="F49" s="139"/>
      <c r="G49" s="187"/>
      <c r="H49" s="187"/>
      <c r="I49" s="187"/>
      <c r="J49" s="187"/>
    </row>
    <row r="50" spans="1:10">
      <c r="A50" s="7" t="str">
        <f>IF(ISBLANK(C50),"",COUNTA($C$10:C50))</f>
        <v/>
      </c>
      <c r="B50" s="139"/>
      <c r="C50" s="139"/>
      <c r="D50" s="139"/>
      <c r="E50" s="139"/>
      <c r="F50" s="139"/>
      <c r="G50" s="187"/>
      <c r="H50" s="187"/>
      <c r="I50" s="187"/>
      <c r="J50" s="187"/>
    </row>
    <row r="51" spans="1:10">
      <c r="A51" s="7" t="str">
        <f>IF(ISBLANK(C51),"",COUNTA($C$10:C51))</f>
        <v/>
      </c>
      <c r="B51" s="139"/>
      <c r="C51" s="139"/>
      <c r="D51" s="139"/>
      <c r="E51" s="139"/>
      <c r="F51" s="139"/>
      <c r="G51" s="187"/>
      <c r="H51" s="187"/>
      <c r="I51" s="187"/>
      <c r="J51" s="187"/>
    </row>
    <row r="52" spans="1:10">
      <c r="A52" s="7" t="str">
        <f>IF(ISBLANK(C52),"",COUNTA($C$10:C52))</f>
        <v/>
      </c>
      <c r="B52" s="139"/>
      <c r="C52" s="139"/>
      <c r="D52" s="139"/>
      <c r="E52" s="139"/>
      <c r="F52" s="139"/>
      <c r="G52" s="187"/>
      <c r="H52" s="187"/>
      <c r="I52" s="187"/>
      <c r="J52" s="187"/>
    </row>
    <row r="53" spans="1:10">
      <c r="A53" s="7" t="str">
        <f>IF(ISBLANK(C53),"",COUNTA($C$10:C53))</f>
        <v/>
      </c>
      <c r="B53" s="139"/>
      <c r="C53" s="139"/>
      <c r="D53" s="139"/>
      <c r="E53" s="139"/>
      <c r="F53" s="139"/>
      <c r="G53" s="187"/>
      <c r="H53" s="187"/>
      <c r="I53" s="187"/>
      <c r="J53" s="187"/>
    </row>
    <row r="54" spans="1:10">
      <c r="A54" s="7" t="str">
        <f>IF(ISBLANK(C54),"",COUNTA($C$10:C54))</f>
        <v/>
      </c>
      <c r="B54" s="139"/>
      <c r="C54" s="139"/>
      <c r="D54" s="139"/>
      <c r="E54" s="139"/>
      <c r="F54" s="139"/>
      <c r="G54" s="187"/>
      <c r="H54" s="187"/>
      <c r="I54" s="187"/>
      <c r="J54" s="187"/>
    </row>
    <row r="55" spans="1:10">
      <c r="A55" s="7" t="str">
        <f>IF(ISBLANK(C55),"",COUNTA($C$10:C55))</f>
        <v/>
      </c>
      <c r="B55" s="139"/>
      <c r="C55" s="139"/>
      <c r="D55" s="139"/>
      <c r="E55" s="139"/>
      <c r="F55" s="139"/>
      <c r="G55" s="187"/>
      <c r="H55" s="187"/>
      <c r="I55" s="187"/>
      <c r="J55" s="187"/>
    </row>
    <row r="56" spans="1:10">
      <c r="A56" s="7" t="str">
        <f>IF(ISBLANK(C56),"",COUNTA($C$10:C56))</f>
        <v/>
      </c>
      <c r="B56" s="139"/>
      <c r="C56" s="139"/>
      <c r="D56" s="139"/>
      <c r="E56" s="139"/>
      <c r="F56" s="139"/>
      <c r="G56" s="187"/>
      <c r="H56" s="187"/>
      <c r="I56" s="187"/>
      <c r="J56" s="187"/>
    </row>
    <row r="57" spans="1:10">
      <c r="A57" s="7" t="str">
        <f>IF(ISBLANK(C57),"",COUNTA($C$10:C57))</f>
        <v/>
      </c>
      <c r="B57" s="139"/>
      <c r="C57" s="139"/>
      <c r="D57" s="139"/>
      <c r="E57" s="139"/>
      <c r="F57" s="139"/>
      <c r="G57" s="187"/>
      <c r="H57" s="187"/>
      <c r="I57" s="187"/>
      <c r="J57" s="187"/>
    </row>
    <row r="58" spans="1:10">
      <c r="A58" s="7" t="str">
        <f>IF(ISBLANK(C58),"",COUNTA($C$10:C58))</f>
        <v/>
      </c>
      <c r="B58" s="139"/>
      <c r="C58" s="139"/>
      <c r="D58" s="139"/>
      <c r="E58" s="139"/>
      <c r="F58" s="139"/>
      <c r="G58" s="187"/>
      <c r="H58" s="187"/>
      <c r="I58" s="187"/>
      <c r="J58" s="187"/>
    </row>
    <row r="59" spans="1:10">
      <c r="A59" s="7" t="str">
        <f>IF(ISBLANK(C59),"",COUNTA($C$10:C59))</f>
        <v/>
      </c>
      <c r="B59" s="139"/>
      <c r="C59" s="139"/>
      <c r="D59" s="139"/>
      <c r="E59" s="139"/>
      <c r="F59" s="139"/>
      <c r="G59" s="187"/>
      <c r="H59" s="187"/>
      <c r="I59" s="187"/>
      <c r="J59" s="187"/>
    </row>
    <row r="60" spans="1:10">
      <c r="A60" s="137" t="str">
        <f>IF(ISBLANK(C60),"",COUNTA($C$10:C60))</f>
        <v/>
      </c>
      <c r="B60" s="96"/>
    </row>
    <row r="61" spans="1:10">
      <c r="A61" s="96"/>
      <c r="B61" s="96"/>
    </row>
    <row r="62" spans="1:10">
      <c r="A62" s="96"/>
      <c r="B62" s="96"/>
    </row>
  </sheetData>
  <protectedRanges>
    <protectedRange sqref="B24:F60" name="Диапазон1"/>
    <protectedRange sqref="B10:F10 B16:F23 B11:D15 E14:E15 F11:F15" name="Диапазон1_1"/>
    <protectedRange sqref="E11:E13" name="Диапазон1_1_1"/>
  </protectedRanges>
  <mergeCells count="10">
    <mergeCell ref="A5:A8"/>
    <mergeCell ref="B5:B8"/>
    <mergeCell ref="C5:C8"/>
    <mergeCell ref="D5:D8"/>
    <mergeCell ref="E5:E8"/>
    <mergeCell ref="G5:J5"/>
    <mergeCell ref="B1:E1"/>
    <mergeCell ref="B2:E2"/>
    <mergeCell ref="B3:E3"/>
    <mergeCell ref="F5:F8"/>
  </mergeCells>
  <printOptions horizontalCentered="1"/>
  <pageMargins left="0.51181102362204722" right="0.51181102362204722" top="0.35433070866141736" bottom="0.35433070866141736" header="0.11811023622047245" footer="0.11811023622047245"/>
  <pageSetup paperSize="9" scale="53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tabColor rgb="FFFF0000"/>
    <pageSetUpPr fitToPage="1"/>
  </sheetPr>
  <dimension ref="A4:T261"/>
  <sheetViews>
    <sheetView topLeftCell="A4" workbookViewId="0">
      <selection activeCell="I26" sqref="I26"/>
    </sheetView>
  </sheetViews>
  <sheetFormatPr defaultColWidth="9.140625" defaultRowHeight="15.75"/>
  <cols>
    <col min="1" max="1" width="9.42578125" style="67" customWidth="1"/>
    <col min="2" max="2" width="10.85546875" style="67" customWidth="1"/>
    <col min="3" max="3" width="13" style="67" customWidth="1"/>
    <col min="4" max="4" width="10.140625" style="67" customWidth="1"/>
    <col min="5" max="5" width="13" style="67" customWidth="1"/>
    <col min="6" max="6" width="9.140625" style="67"/>
    <col min="7" max="7" width="13.7109375" style="67" customWidth="1"/>
    <col min="8" max="8" width="9.140625" style="67"/>
    <col min="9" max="9" width="10" style="67" customWidth="1"/>
    <col min="10" max="11" width="9.140625" style="19"/>
    <col min="12" max="12" width="9.140625" style="19" customWidth="1"/>
    <col min="13" max="13" width="8.85546875" style="19" customWidth="1"/>
    <col min="14" max="14" width="9.140625" style="19" customWidth="1"/>
    <col min="15" max="15" width="11.7109375" style="19" customWidth="1"/>
    <col min="16" max="18" width="8.7109375" style="19" customWidth="1"/>
    <col min="19" max="16384" width="9.140625" style="19"/>
  </cols>
  <sheetData>
    <row r="4" spans="1:20">
      <c r="A4" s="215" t="s">
        <v>21</v>
      </c>
      <c r="B4" s="215"/>
      <c r="C4" s="215"/>
      <c r="D4" s="215"/>
      <c r="E4" s="215"/>
      <c r="F4" s="215"/>
      <c r="G4" s="215"/>
      <c r="H4" s="215"/>
      <c r="I4" s="215"/>
    </row>
    <row r="5" spans="1:20">
      <c r="A5" s="225" t="s">
        <v>42</v>
      </c>
      <c r="B5" s="225"/>
      <c r="C5" s="225"/>
      <c r="D5" s="225"/>
      <c r="E5" s="225"/>
      <c r="F5" s="225"/>
      <c r="G5" s="225"/>
      <c r="H5" s="225"/>
      <c r="I5" s="225"/>
    </row>
    <row r="6" spans="1:20">
      <c r="A6" s="113" t="s">
        <v>64</v>
      </c>
      <c r="B6" s="113"/>
      <c r="C6" s="112"/>
    </row>
    <row r="7" spans="1:20">
      <c r="A7" s="114">
        <f>Жюри!F9</f>
        <v>45261</v>
      </c>
      <c r="B7" s="113"/>
      <c r="C7" s="113" t="str">
        <f>Жюри!G8</f>
        <v>2023/2024уч.год</v>
      </c>
    </row>
    <row r="9" spans="1:20" ht="26.1" customHeight="1">
      <c r="A9" s="226" t="s">
        <v>0</v>
      </c>
      <c r="B9" s="226" t="s">
        <v>30</v>
      </c>
      <c r="C9" s="226" t="s">
        <v>36</v>
      </c>
      <c r="D9" s="226"/>
      <c r="E9" s="226" t="s">
        <v>37</v>
      </c>
      <c r="F9" s="226"/>
      <c r="G9" s="226" t="s">
        <v>38</v>
      </c>
      <c r="H9" s="226"/>
      <c r="I9" s="226" t="s">
        <v>39</v>
      </c>
      <c r="J9" s="38" t="s">
        <v>50</v>
      </c>
      <c r="K9" s="38"/>
      <c r="L9" s="202" t="str">
        <f>C9</f>
        <v>вопросы 1 гр.</v>
      </c>
      <c r="M9" s="202" t="str">
        <f>E9</f>
        <v>вопросы 2 гр.</v>
      </c>
      <c r="N9" s="202" t="str">
        <f>G9</f>
        <v>вопросы 3 гр.</v>
      </c>
      <c r="O9" s="200"/>
      <c r="P9" s="202" t="str">
        <f>L9</f>
        <v>вопросы 1 гр.</v>
      </c>
      <c r="Q9" s="202" t="str">
        <f t="shared" ref="Q9:R9" si="0">M9</f>
        <v>вопросы 2 гр.</v>
      </c>
      <c r="R9" s="202" t="str">
        <f t="shared" si="0"/>
        <v>вопросы 3 гр.</v>
      </c>
      <c r="T9" s="199">
        <v>1</v>
      </c>
    </row>
    <row r="10" spans="1:20" ht="30.75" customHeight="1">
      <c r="A10" s="226"/>
      <c r="B10" s="226"/>
      <c r="C10" s="149" t="s">
        <v>40</v>
      </c>
      <c r="D10" s="149" t="s">
        <v>41</v>
      </c>
      <c r="E10" s="149" t="s">
        <v>40</v>
      </c>
      <c r="F10" s="149" t="s">
        <v>41</v>
      </c>
      <c r="G10" s="149" t="s">
        <v>40</v>
      </c>
      <c r="H10" s="149" t="s">
        <v>41</v>
      </c>
      <c r="I10" s="226"/>
      <c r="J10" s="38">
        <f>MAX(I11:I245)</f>
        <v>39</v>
      </c>
      <c r="K10" s="200" t="s">
        <v>148</v>
      </c>
      <c r="L10" s="117">
        <v>30</v>
      </c>
      <c r="M10" s="117">
        <v>36</v>
      </c>
      <c r="N10" s="117">
        <v>30</v>
      </c>
      <c r="O10" s="200" t="s">
        <v>149</v>
      </c>
      <c r="P10" s="117">
        <v>30</v>
      </c>
      <c r="Q10" s="117">
        <v>24</v>
      </c>
      <c r="R10" s="117">
        <v>15</v>
      </c>
      <c r="T10" s="201">
        <f>P10*L10+Q10*M10+R10*N10</f>
        <v>2214</v>
      </c>
    </row>
    <row r="11" spans="1:20" ht="15" customHeight="1">
      <c r="A11" s="109">
        <v>1</v>
      </c>
      <c r="B11" s="110" t="s">
        <v>215</v>
      </c>
      <c r="C11" s="110">
        <v>11</v>
      </c>
      <c r="D11" s="206">
        <v>11</v>
      </c>
      <c r="E11" s="110">
        <v>0</v>
      </c>
      <c r="F11" s="206">
        <v>0</v>
      </c>
      <c r="G11" s="110">
        <v>5</v>
      </c>
      <c r="H11" s="206">
        <v>10</v>
      </c>
      <c r="I11" s="206">
        <v>21</v>
      </c>
    </row>
    <row r="12" spans="1:20" ht="15" customHeight="1">
      <c r="A12" s="109">
        <v>2</v>
      </c>
      <c r="B12" s="110" t="s">
        <v>243</v>
      </c>
      <c r="C12" s="110">
        <v>12</v>
      </c>
      <c r="D12" s="206">
        <v>12</v>
      </c>
      <c r="E12" s="110">
        <v>1</v>
      </c>
      <c r="F12" s="206">
        <v>1.5</v>
      </c>
      <c r="G12" s="110">
        <v>5</v>
      </c>
      <c r="H12" s="206">
        <v>10</v>
      </c>
      <c r="I12" s="206">
        <v>23.5</v>
      </c>
    </row>
    <row r="13" spans="1:20" ht="15" customHeight="1">
      <c r="A13" s="109">
        <v>3</v>
      </c>
      <c r="B13" s="111" t="s">
        <v>210</v>
      </c>
      <c r="C13" s="110">
        <v>15</v>
      </c>
      <c r="D13" s="206">
        <v>15</v>
      </c>
      <c r="E13" s="110">
        <v>0</v>
      </c>
      <c r="F13" s="206">
        <v>0</v>
      </c>
      <c r="G13" s="110">
        <v>9</v>
      </c>
      <c r="H13" s="206">
        <v>18</v>
      </c>
      <c r="I13" s="206">
        <v>33</v>
      </c>
    </row>
    <row r="14" spans="1:20" ht="15" customHeight="1">
      <c r="A14" s="109">
        <v>4</v>
      </c>
      <c r="B14" s="111" t="s">
        <v>219</v>
      </c>
      <c r="C14" s="110">
        <v>11</v>
      </c>
      <c r="D14" s="206">
        <v>11</v>
      </c>
      <c r="E14" s="110">
        <v>1</v>
      </c>
      <c r="F14" s="206">
        <v>1.5</v>
      </c>
      <c r="G14" s="110">
        <v>5</v>
      </c>
      <c r="H14" s="206">
        <v>10</v>
      </c>
      <c r="I14" s="206">
        <v>22.5</v>
      </c>
    </row>
    <row r="15" spans="1:20" ht="15" customHeight="1">
      <c r="A15" s="109">
        <v>5</v>
      </c>
      <c r="B15" s="111" t="s">
        <v>222</v>
      </c>
      <c r="C15" s="110">
        <v>22</v>
      </c>
      <c r="D15" s="206">
        <v>22</v>
      </c>
      <c r="E15" s="110">
        <v>2</v>
      </c>
      <c r="F15" s="206">
        <v>3</v>
      </c>
      <c r="G15" s="110">
        <v>7</v>
      </c>
      <c r="H15" s="206">
        <v>14</v>
      </c>
      <c r="I15" s="206">
        <v>39</v>
      </c>
    </row>
    <row r="16" spans="1:20" ht="15" customHeight="1">
      <c r="A16" s="109">
        <v>6</v>
      </c>
      <c r="B16" s="111" t="s">
        <v>249</v>
      </c>
      <c r="C16" s="110">
        <v>13</v>
      </c>
      <c r="D16" s="206">
        <v>13</v>
      </c>
      <c r="E16" s="110">
        <v>2</v>
      </c>
      <c r="F16" s="206">
        <v>3</v>
      </c>
      <c r="G16" s="110">
        <v>3</v>
      </c>
      <c r="H16" s="206">
        <v>6</v>
      </c>
      <c r="I16" s="206">
        <v>22</v>
      </c>
    </row>
    <row r="17" spans="1:9" ht="15" customHeight="1">
      <c r="A17" s="109">
        <v>7</v>
      </c>
      <c r="B17" s="111" t="s">
        <v>253</v>
      </c>
      <c r="C17" s="110">
        <v>9</v>
      </c>
      <c r="D17" s="206">
        <v>9</v>
      </c>
      <c r="E17" s="110">
        <v>0</v>
      </c>
      <c r="F17" s="206">
        <v>0</v>
      </c>
      <c r="G17" s="110">
        <v>2</v>
      </c>
      <c r="H17" s="206">
        <v>4</v>
      </c>
      <c r="I17" s="206">
        <v>13</v>
      </c>
    </row>
    <row r="18" spans="1:9" ht="15" customHeight="1">
      <c r="A18" s="109">
        <v>8</v>
      </c>
      <c r="B18" s="111" t="s">
        <v>235</v>
      </c>
      <c r="C18" s="110">
        <v>16</v>
      </c>
      <c r="D18" s="206">
        <v>16</v>
      </c>
      <c r="E18" s="110">
        <v>3</v>
      </c>
      <c r="F18" s="206">
        <v>4.5</v>
      </c>
      <c r="G18" s="110">
        <v>2</v>
      </c>
      <c r="H18" s="206">
        <v>4</v>
      </c>
      <c r="I18" s="206">
        <v>24.5</v>
      </c>
    </row>
    <row r="19" spans="1:9" ht="15" customHeight="1">
      <c r="A19" s="109">
        <v>9</v>
      </c>
      <c r="B19" s="111" t="s">
        <v>207</v>
      </c>
      <c r="C19" s="110">
        <v>11</v>
      </c>
      <c r="D19" s="206">
        <v>11</v>
      </c>
      <c r="E19" s="110">
        <v>1</v>
      </c>
      <c r="F19" s="206">
        <v>1.5</v>
      </c>
      <c r="G19" s="110">
        <v>1</v>
      </c>
      <c r="H19" s="206">
        <v>2</v>
      </c>
      <c r="I19" s="206">
        <v>14.5</v>
      </c>
    </row>
    <row r="20" spans="1:9" ht="15" customHeight="1">
      <c r="A20" s="109">
        <v>10</v>
      </c>
      <c r="B20" s="111" t="s">
        <v>230</v>
      </c>
      <c r="C20" s="110">
        <v>17</v>
      </c>
      <c r="D20" s="206">
        <v>17</v>
      </c>
      <c r="E20" s="110">
        <v>4</v>
      </c>
      <c r="F20" s="206">
        <v>6</v>
      </c>
      <c r="G20" s="110">
        <v>6</v>
      </c>
      <c r="H20" s="206">
        <v>6</v>
      </c>
      <c r="I20" s="206">
        <v>12</v>
      </c>
    </row>
    <row r="21" spans="1:9" ht="15" customHeight="1">
      <c r="A21" s="109">
        <v>11</v>
      </c>
      <c r="B21" s="111" t="s">
        <v>239</v>
      </c>
      <c r="C21" s="110">
        <v>17</v>
      </c>
      <c r="D21" s="206">
        <v>17</v>
      </c>
      <c r="E21" s="110">
        <v>2</v>
      </c>
      <c r="F21" s="206">
        <v>3</v>
      </c>
      <c r="G21" s="110">
        <v>4</v>
      </c>
      <c r="H21" s="206">
        <v>8</v>
      </c>
      <c r="I21" s="206">
        <v>28</v>
      </c>
    </row>
    <row r="22" spans="1:9" ht="15" customHeight="1">
      <c r="A22" s="109">
        <v>12</v>
      </c>
      <c r="B22" s="111" t="s">
        <v>202</v>
      </c>
      <c r="C22" s="110">
        <v>9</v>
      </c>
      <c r="D22" s="206">
        <v>9</v>
      </c>
      <c r="E22" s="110">
        <v>0</v>
      </c>
      <c r="F22" s="206">
        <v>0</v>
      </c>
      <c r="G22" s="110">
        <v>4</v>
      </c>
      <c r="H22" s="206">
        <v>8</v>
      </c>
      <c r="I22" s="206">
        <v>17</v>
      </c>
    </row>
    <row r="23" spans="1:9" ht="15" customHeight="1">
      <c r="A23" s="109">
        <v>13</v>
      </c>
      <c r="B23" s="111" t="s">
        <v>226</v>
      </c>
      <c r="C23" s="110">
        <v>10</v>
      </c>
      <c r="D23" s="206">
        <v>10</v>
      </c>
      <c r="E23" s="110">
        <v>2</v>
      </c>
      <c r="F23" s="206">
        <v>3</v>
      </c>
      <c r="G23" s="110">
        <v>4</v>
      </c>
      <c r="H23" s="206">
        <v>8</v>
      </c>
      <c r="I23" s="206">
        <v>21</v>
      </c>
    </row>
    <row r="24" spans="1:9" ht="15" customHeight="1">
      <c r="A24" s="109">
        <v>14</v>
      </c>
      <c r="B24" s="111" t="s">
        <v>246</v>
      </c>
      <c r="C24" s="110">
        <v>13</v>
      </c>
      <c r="D24" s="206">
        <v>13</v>
      </c>
      <c r="E24" s="110">
        <v>3</v>
      </c>
      <c r="F24" s="206">
        <v>4.5</v>
      </c>
      <c r="G24" s="110">
        <v>4</v>
      </c>
      <c r="H24" s="206">
        <v>8</v>
      </c>
      <c r="I24" s="206">
        <v>25.5</v>
      </c>
    </row>
    <row r="25" spans="1:9" ht="15" customHeight="1">
      <c r="A25" s="109">
        <v>15</v>
      </c>
      <c r="B25" s="111" t="s">
        <v>174</v>
      </c>
      <c r="C25" s="110">
        <v>13</v>
      </c>
      <c r="D25" s="206">
        <v>13</v>
      </c>
      <c r="E25" s="110">
        <v>0</v>
      </c>
      <c r="F25" s="206">
        <v>0</v>
      </c>
      <c r="G25" s="110">
        <v>3</v>
      </c>
      <c r="H25" s="206">
        <v>6</v>
      </c>
      <c r="I25" s="206">
        <v>19</v>
      </c>
    </row>
    <row r="26" spans="1:9" ht="15" customHeight="1">
      <c r="A26" s="109"/>
      <c r="B26" s="111"/>
      <c r="C26" s="110"/>
      <c r="D26" s="206"/>
      <c r="E26" s="110"/>
      <c r="F26" s="206"/>
      <c r="G26" s="110"/>
      <c r="H26" s="206"/>
      <c r="I26" s="206"/>
    </row>
    <row r="27" spans="1:9" ht="15" customHeight="1">
      <c r="A27" s="109"/>
      <c r="B27" s="111"/>
      <c r="C27" s="110"/>
      <c r="D27" s="206"/>
      <c r="E27" s="110"/>
      <c r="F27" s="206"/>
      <c r="G27" s="110"/>
      <c r="H27" s="206"/>
      <c r="I27" s="206"/>
    </row>
    <row r="28" spans="1:9" ht="15" customHeight="1">
      <c r="A28" s="109"/>
      <c r="B28" s="111"/>
      <c r="C28" s="110"/>
      <c r="D28" s="206"/>
      <c r="E28" s="110"/>
      <c r="F28" s="206"/>
      <c r="G28" s="110"/>
      <c r="H28" s="206"/>
      <c r="I28" s="206"/>
    </row>
    <row r="29" spans="1:9" ht="15" customHeight="1">
      <c r="A29" s="109"/>
      <c r="B29" s="111"/>
      <c r="C29" s="110"/>
      <c r="D29" s="206"/>
      <c r="E29" s="110"/>
      <c r="F29" s="206"/>
      <c r="G29" s="110"/>
      <c r="H29" s="206"/>
      <c r="I29" s="206"/>
    </row>
    <row r="30" spans="1:9" ht="15" customHeight="1">
      <c r="A30" s="109"/>
      <c r="B30" s="111"/>
      <c r="C30" s="110"/>
      <c r="D30" s="206"/>
      <c r="E30" s="110"/>
      <c r="F30" s="206"/>
      <c r="G30" s="110"/>
      <c r="H30" s="206"/>
      <c r="I30" s="206"/>
    </row>
    <row r="31" spans="1:9" ht="15" customHeight="1">
      <c r="A31" s="109"/>
      <c r="B31" s="111"/>
      <c r="C31" s="110"/>
      <c r="D31" s="206"/>
      <c r="E31" s="110"/>
      <c r="F31" s="206"/>
      <c r="G31" s="110"/>
      <c r="H31" s="206"/>
      <c r="I31" s="206"/>
    </row>
    <row r="32" spans="1:9" ht="15" customHeight="1">
      <c r="A32" s="109"/>
      <c r="B32" s="111"/>
      <c r="C32" s="110"/>
      <c r="D32" s="206"/>
      <c r="E32" s="110"/>
      <c r="F32" s="206"/>
      <c r="G32" s="110"/>
      <c r="H32" s="206"/>
      <c r="I32" s="206"/>
    </row>
    <row r="33" spans="1:9" ht="15" customHeight="1">
      <c r="A33" s="109"/>
      <c r="B33" s="111"/>
      <c r="C33" s="110"/>
      <c r="D33" s="206"/>
      <c r="E33" s="110"/>
      <c r="F33" s="206"/>
      <c r="G33" s="110"/>
      <c r="H33" s="206"/>
      <c r="I33" s="206"/>
    </row>
    <row r="34" spans="1:9" ht="15" customHeight="1">
      <c r="A34" s="109"/>
      <c r="B34" s="111"/>
      <c r="C34" s="110"/>
      <c r="D34" s="206"/>
      <c r="E34" s="110"/>
      <c r="F34" s="206"/>
      <c r="G34" s="110"/>
      <c r="H34" s="206"/>
      <c r="I34" s="206"/>
    </row>
    <row r="35" spans="1:9" ht="15" customHeight="1">
      <c r="A35" s="109"/>
      <c r="B35" s="111"/>
      <c r="C35" s="110"/>
      <c r="D35" s="206"/>
      <c r="E35" s="110"/>
      <c r="F35" s="206"/>
      <c r="G35" s="110"/>
      <c r="H35" s="206"/>
      <c r="I35" s="206"/>
    </row>
    <row r="36" spans="1:9" ht="15" customHeight="1">
      <c r="A36" s="109"/>
      <c r="B36" s="111"/>
      <c r="C36" s="110"/>
      <c r="D36" s="206"/>
      <c r="E36" s="110"/>
      <c r="F36" s="206"/>
      <c r="G36" s="110"/>
      <c r="H36" s="206"/>
      <c r="I36" s="206"/>
    </row>
    <row r="37" spans="1:9" ht="15" customHeight="1">
      <c r="A37" s="109"/>
      <c r="B37" s="111"/>
      <c r="C37" s="110"/>
      <c r="D37" s="206"/>
      <c r="E37" s="110"/>
      <c r="F37" s="206"/>
      <c r="G37" s="110"/>
      <c r="H37" s="206"/>
      <c r="I37" s="206"/>
    </row>
    <row r="38" spans="1:9" ht="15" customHeight="1">
      <c r="A38" s="109" t="str">
        <f>IF(ISBLANK(B38),"",COUNTA($B$11:B38))</f>
        <v/>
      </c>
      <c r="B38" s="111"/>
      <c r="C38" s="110"/>
      <c r="D38" s="66" t="str">
        <f t="shared" ref="D38:D76" si="1">IF(C38="","",C38*1)</f>
        <v/>
      </c>
      <c r="E38" s="110"/>
      <c r="F38" s="183" t="str">
        <f t="shared" ref="F38:F74" si="2">IF(E38="","",E38*1)</f>
        <v/>
      </c>
      <c r="G38" s="110"/>
      <c r="H38" s="183" t="str">
        <f t="shared" ref="H38:H75" si="3">IF(G38="","",G38*1)</f>
        <v/>
      </c>
      <c r="I38" s="183"/>
    </row>
    <row r="39" spans="1:9" ht="15" customHeight="1">
      <c r="A39" s="109" t="str">
        <f>IF(ISBLANK(B39),"",COUNTA($B$11:B39))</f>
        <v/>
      </c>
      <c r="B39" s="111"/>
      <c r="C39" s="110"/>
      <c r="D39" s="66" t="str">
        <f t="shared" si="1"/>
        <v/>
      </c>
      <c r="E39" s="110"/>
      <c r="F39" s="183" t="str">
        <f t="shared" si="2"/>
        <v/>
      </c>
      <c r="G39" s="110"/>
      <c r="H39" s="183" t="str">
        <f t="shared" si="3"/>
        <v/>
      </c>
      <c r="I39" s="183" t="str">
        <f t="shared" ref="I39:I76" si="4">IF(B39="","",SUM(D39,F39,H39))</f>
        <v/>
      </c>
    </row>
    <row r="40" spans="1:9" ht="15" customHeight="1">
      <c r="A40" s="109" t="str">
        <f>IF(ISBLANK(B40),"",COUNTA($B$11:B40))</f>
        <v/>
      </c>
      <c r="B40" s="111"/>
      <c r="C40" s="110"/>
      <c r="D40" s="66" t="str">
        <f t="shared" si="1"/>
        <v/>
      </c>
      <c r="E40" s="110"/>
      <c r="F40" s="183" t="str">
        <f t="shared" si="2"/>
        <v/>
      </c>
      <c r="G40" s="110"/>
      <c r="H40" s="183" t="str">
        <f t="shared" si="3"/>
        <v/>
      </c>
      <c r="I40" s="183" t="str">
        <f t="shared" si="4"/>
        <v/>
      </c>
    </row>
    <row r="41" spans="1:9" ht="15" customHeight="1">
      <c r="A41" s="109" t="str">
        <f>IF(ISBLANK(B41),"",COUNTA($B$11:B41))</f>
        <v/>
      </c>
      <c r="B41" s="111"/>
      <c r="C41" s="110"/>
      <c r="D41" s="66" t="str">
        <f t="shared" si="1"/>
        <v/>
      </c>
      <c r="E41" s="110"/>
      <c r="F41" s="183" t="str">
        <f t="shared" si="2"/>
        <v/>
      </c>
      <c r="G41" s="110"/>
      <c r="H41" s="183" t="str">
        <f t="shared" si="3"/>
        <v/>
      </c>
      <c r="I41" s="183" t="str">
        <f t="shared" si="4"/>
        <v/>
      </c>
    </row>
    <row r="42" spans="1:9" ht="15" customHeight="1">
      <c r="A42" s="109" t="str">
        <f>IF(ISBLANK(B42),"",COUNTA($B$11:B42))</f>
        <v/>
      </c>
      <c r="B42" s="111"/>
      <c r="C42" s="110"/>
      <c r="D42" s="66" t="str">
        <f t="shared" si="1"/>
        <v/>
      </c>
      <c r="E42" s="110"/>
      <c r="F42" s="183" t="str">
        <f t="shared" si="2"/>
        <v/>
      </c>
      <c r="G42" s="110"/>
      <c r="H42" s="183" t="str">
        <f t="shared" si="3"/>
        <v/>
      </c>
      <c r="I42" s="183" t="str">
        <f t="shared" si="4"/>
        <v/>
      </c>
    </row>
    <row r="43" spans="1:9">
      <c r="A43" s="109" t="str">
        <f>IF(ISBLANK(B43),"",COUNTA($B$11:B43))</f>
        <v/>
      </c>
      <c r="B43" s="111"/>
      <c r="C43" s="110"/>
      <c r="D43" s="66" t="str">
        <f t="shared" si="1"/>
        <v/>
      </c>
      <c r="E43" s="110"/>
      <c r="F43" s="183" t="str">
        <f t="shared" si="2"/>
        <v/>
      </c>
      <c r="G43" s="110"/>
      <c r="H43" s="183" t="str">
        <f t="shared" si="3"/>
        <v/>
      </c>
      <c r="I43" s="183" t="str">
        <f t="shared" si="4"/>
        <v/>
      </c>
    </row>
    <row r="44" spans="1:9">
      <c r="A44" s="109" t="str">
        <f>IF(ISBLANK(B44),"",COUNTA($B$11:B44))</f>
        <v/>
      </c>
      <c r="B44" s="111"/>
      <c r="C44" s="110"/>
      <c r="D44" s="66" t="str">
        <f t="shared" si="1"/>
        <v/>
      </c>
      <c r="E44" s="110"/>
      <c r="F44" s="183" t="str">
        <f t="shared" si="2"/>
        <v/>
      </c>
      <c r="G44" s="110"/>
      <c r="H44" s="183" t="str">
        <f t="shared" si="3"/>
        <v/>
      </c>
      <c r="I44" s="183" t="str">
        <f t="shared" si="4"/>
        <v/>
      </c>
    </row>
    <row r="45" spans="1:9">
      <c r="A45" s="109" t="str">
        <f>IF(ISBLANK(B45),"",COUNTA($B$11:B45))</f>
        <v/>
      </c>
      <c r="B45" s="111"/>
      <c r="C45" s="110"/>
      <c r="D45" s="66" t="str">
        <f t="shared" si="1"/>
        <v/>
      </c>
      <c r="E45" s="110"/>
      <c r="F45" s="183" t="str">
        <f t="shared" si="2"/>
        <v/>
      </c>
      <c r="G45" s="110"/>
      <c r="H45" s="183" t="str">
        <f t="shared" si="3"/>
        <v/>
      </c>
      <c r="I45" s="183" t="str">
        <f t="shared" si="4"/>
        <v/>
      </c>
    </row>
    <row r="46" spans="1:9">
      <c r="A46" s="109" t="str">
        <f>IF(ISBLANK(B46),"",COUNTA($B$11:B46))</f>
        <v/>
      </c>
      <c r="B46" s="111"/>
      <c r="C46" s="110"/>
      <c r="D46" s="66" t="str">
        <f t="shared" si="1"/>
        <v/>
      </c>
      <c r="E46" s="110"/>
      <c r="F46" s="183" t="str">
        <f t="shared" si="2"/>
        <v/>
      </c>
      <c r="G46" s="110"/>
      <c r="H46" s="183" t="str">
        <f t="shared" si="3"/>
        <v/>
      </c>
      <c r="I46" s="183" t="str">
        <f t="shared" si="4"/>
        <v/>
      </c>
    </row>
    <row r="47" spans="1:9">
      <c r="A47" s="109" t="str">
        <f>IF(ISBLANK(B47),"",COUNTA($B$11:B47))</f>
        <v/>
      </c>
      <c r="B47" s="111"/>
      <c r="C47" s="110"/>
      <c r="D47" s="66" t="str">
        <f t="shared" si="1"/>
        <v/>
      </c>
      <c r="E47" s="110"/>
      <c r="F47" s="183" t="str">
        <f t="shared" si="2"/>
        <v/>
      </c>
      <c r="G47" s="110"/>
      <c r="H47" s="183" t="str">
        <f t="shared" si="3"/>
        <v/>
      </c>
      <c r="I47" s="183" t="str">
        <f t="shared" si="4"/>
        <v/>
      </c>
    </row>
    <row r="48" spans="1:9">
      <c r="A48" s="109" t="str">
        <f>IF(ISBLANK(B48),"",COUNTA($B$11:B48))</f>
        <v/>
      </c>
      <c r="B48" s="111"/>
      <c r="C48" s="110"/>
      <c r="D48" s="66" t="str">
        <f t="shared" si="1"/>
        <v/>
      </c>
      <c r="E48" s="110"/>
      <c r="F48" s="183" t="str">
        <f t="shared" si="2"/>
        <v/>
      </c>
      <c r="G48" s="110"/>
      <c r="H48" s="183" t="str">
        <f t="shared" si="3"/>
        <v/>
      </c>
      <c r="I48" s="183" t="str">
        <f t="shared" si="4"/>
        <v/>
      </c>
    </row>
    <row r="49" spans="1:9">
      <c r="A49" s="109" t="str">
        <f>IF(ISBLANK(B49),"",COUNTA($B$11:B49))</f>
        <v/>
      </c>
      <c r="B49" s="111"/>
      <c r="C49" s="110"/>
      <c r="D49" s="66" t="str">
        <f t="shared" si="1"/>
        <v/>
      </c>
      <c r="E49" s="110"/>
      <c r="F49" s="183" t="str">
        <f t="shared" si="2"/>
        <v/>
      </c>
      <c r="G49" s="110"/>
      <c r="H49" s="183" t="str">
        <f t="shared" si="3"/>
        <v/>
      </c>
      <c r="I49" s="183" t="str">
        <f t="shared" si="4"/>
        <v/>
      </c>
    </row>
    <row r="50" spans="1:9">
      <c r="A50" s="109" t="str">
        <f>IF(ISBLANK(B50),"",COUNTA($B$11:B50))</f>
        <v/>
      </c>
      <c r="B50" s="111"/>
      <c r="C50" s="110"/>
      <c r="D50" s="66" t="str">
        <f t="shared" si="1"/>
        <v/>
      </c>
      <c r="E50" s="110"/>
      <c r="F50" s="183" t="str">
        <f t="shared" si="2"/>
        <v/>
      </c>
      <c r="G50" s="110"/>
      <c r="H50" s="183" t="str">
        <f t="shared" si="3"/>
        <v/>
      </c>
      <c r="I50" s="183" t="str">
        <f t="shared" si="4"/>
        <v/>
      </c>
    </row>
    <row r="51" spans="1:9">
      <c r="A51" s="109" t="str">
        <f>IF(ISBLANK(B51),"",COUNTA($B$11:B51))</f>
        <v/>
      </c>
      <c r="B51" s="111"/>
      <c r="C51" s="110"/>
      <c r="D51" s="66" t="str">
        <f t="shared" si="1"/>
        <v/>
      </c>
      <c r="E51" s="110"/>
      <c r="F51" s="183" t="str">
        <f t="shared" si="2"/>
        <v/>
      </c>
      <c r="G51" s="110"/>
      <c r="H51" s="183" t="str">
        <f t="shared" si="3"/>
        <v/>
      </c>
      <c r="I51" s="183" t="str">
        <f t="shared" si="4"/>
        <v/>
      </c>
    </row>
    <row r="52" spans="1:9">
      <c r="A52" s="109" t="str">
        <f>IF(ISBLANK(B52),"",COUNTA($B$11:B52))</f>
        <v/>
      </c>
      <c r="B52" s="111"/>
      <c r="C52" s="110"/>
      <c r="D52" s="66" t="str">
        <f t="shared" si="1"/>
        <v/>
      </c>
      <c r="E52" s="110"/>
      <c r="F52" s="183" t="str">
        <f t="shared" si="2"/>
        <v/>
      </c>
      <c r="G52" s="110"/>
      <c r="H52" s="183" t="str">
        <f t="shared" si="3"/>
        <v/>
      </c>
      <c r="I52" s="183" t="str">
        <f t="shared" si="4"/>
        <v/>
      </c>
    </row>
    <row r="53" spans="1:9">
      <c r="A53" s="109" t="str">
        <f>IF(ISBLANK(B53),"",COUNTA($B$11:B53))</f>
        <v/>
      </c>
      <c r="B53" s="111"/>
      <c r="C53" s="110"/>
      <c r="D53" s="66" t="str">
        <f t="shared" si="1"/>
        <v/>
      </c>
      <c r="E53" s="110"/>
      <c r="F53" s="183" t="str">
        <f t="shared" si="2"/>
        <v/>
      </c>
      <c r="G53" s="110"/>
      <c r="H53" s="183" t="str">
        <f t="shared" si="3"/>
        <v/>
      </c>
      <c r="I53" s="183" t="str">
        <f t="shared" si="4"/>
        <v/>
      </c>
    </row>
    <row r="54" spans="1:9">
      <c r="A54" s="109" t="str">
        <f>IF(ISBLANK(B54),"",COUNTA($B$11:B54))</f>
        <v/>
      </c>
      <c r="B54" s="111"/>
      <c r="C54" s="110"/>
      <c r="D54" s="66" t="str">
        <f t="shared" si="1"/>
        <v/>
      </c>
      <c r="E54" s="110"/>
      <c r="F54" s="183" t="str">
        <f t="shared" si="2"/>
        <v/>
      </c>
      <c r="G54" s="110"/>
      <c r="H54" s="183" t="str">
        <f t="shared" si="3"/>
        <v/>
      </c>
      <c r="I54" s="183" t="str">
        <f t="shared" si="4"/>
        <v/>
      </c>
    </row>
    <row r="55" spans="1:9">
      <c r="A55" s="109" t="str">
        <f>IF(ISBLANK(B55),"",COUNTA($B$11:B55))</f>
        <v/>
      </c>
      <c r="B55" s="111"/>
      <c r="C55" s="110"/>
      <c r="D55" s="66" t="str">
        <f t="shared" si="1"/>
        <v/>
      </c>
      <c r="E55" s="110"/>
      <c r="F55" s="183" t="str">
        <f t="shared" si="2"/>
        <v/>
      </c>
      <c r="G55" s="110"/>
      <c r="H55" s="183" t="str">
        <f t="shared" si="3"/>
        <v/>
      </c>
      <c r="I55" s="183" t="str">
        <f t="shared" si="4"/>
        <v/>
      </c>
    </row>
    <row r="56" spans="1:9">
      <c r="A56" s="109" t="str">
        <f>IF(ISBLANK(B56),"",COUNTA($B$11:B56))</f>
        <v/>
      </c>
      <c r="B56" s="111"/>
      <c r="C56" s="110"/>
      <c r="D56" s="66" t="str">
        <f t="shared" si="1"/>
        <v/>
      </c>
      <c r="E56" s="110"/>
      <c r="F56" s="183" t="str">
        <f t="shared" si="2"/>
        <v/>
      </c>
      <c r="G56" s="110"/>
      <c r="H56" s="183" t="str">
        <f t="shared" si="3"/>
        <v/>
      </c>
      <c r="I56" s="183" t="str">
        <f t="shared" si="4"/>
        <v/>
      </c>
    </row>
    <row r="57" spans="1:9">
      <c r="A57" s="109" t="str">
        <f>IF(ISBLANK(B57),"",COUNTA($B$11:B57))</f>
        <v/>
      </c>
      <c r="B57" s="111"/>
      <c r="C57" s="110"/>
      <c r="D57" s="66" t="str">
        <f t="shared" si="1"/>
        <v/>
      </c>
      <c r="E57" s="110"/>
      <c r="F57" s="183" t="str">
        <f t="shared" si="2"/>
        <v/>
      </c>
      <c r="G57" s="110"/>
      <c r="H57" s="183" t="str">
        <f t="shared" si="3"/>
        <v/>
      </c>
      <c r="I57" s="183" t="str">
        <f t="shared" si="4"/>
        <v/>
      </c>
    </row>
    <row r="58" spans="1:9">
      <c r="A58" s="109" t="str">
        <f>IF(ISBLANK(B58),"",COUNTA($B$11:B58))</f>
        <v/>
      </c>
      <c r="B58" s="111"/>
      <c r="C58" s="110"/>
      <c r="D58" s="66" t="str">
        <f t="shared" si="1"/>
        <v/>
      </c>
      <c r="E58" s="110"/>
      <c r="F58" s="183" t="str">
        <f t="shared" si="2"/>
        <v/>
      </c>
      <c r="G58" s="110"/>
      <c r="H58" s="183" t="str">
        <f t="shared" si="3"/>
        <v/>
      </c>
      <c r="I58" s="183" t="str">
        <f t="shared" si="4"/>
        <v/>
      </c>
    </row>
    <row r="59" spans="1:9">
      <c r="A59" s="109" t="str">
        <f>IF(ISBLANK(B59),"",COUNTA($B$11:B59))</f>
        <v/>
      </c>
      <c r="B59" s="111"/>
      <c r="C59" s="110"/>
      <c r="D59" s="66" t="str">
        <f t="shared" si="1"/>
        <v/>
      </c>
      <c r="E59" s="110"/>
      <c r="F59" s="183" t="str">
        <f t="shared" si="2"/>
        <v/>
      </c>
      <c r="G59" s="110"/>
      <c r="H59" s="183" t="str">
        <f t="shared" si="3"/>
        <v/>
      </c>
      <c r="I59" s="183" t="str">
        <f t="shared" si="4"/>
        <v/>
      </c>
    </row>
    <row r="60" spans="1:9">
      <c r="A60" s="109" t="str">
        <f>IF(ISBLANK(B60),"",COUNTA($B$11:B60))</f>
        <v/>
      </c>
      <c r="B60" s="111"/>
      <c r="C60" s="110"/>
      <c r="D60" s="66" t="str">
        <f t="shared" si="1"/>
        <v/>
      </c>
      <c r="E60" s="110"/>
      <c r="F60" s="183" t="str">
        <f t="shared" si="2"/>
        <v/>
      </c>
      <c r="G60" s="110"/>
      <c r="H60" s="183" t="str">
        <f t="shared" si="3"/>
        <v/>
      </c>
      <c r="I60" s="183" t="str">
        <f t="shared" si="4"/>
        <v/>
      </c>
    </row>
    <row r="61" spans="1:9">
      <c r="A61" s="109" t="str">
        <f>IF(ISBLANK(B61),"",COUNTA($B$11:B61))</f>
        <v/>
      </c>
      <c r="B61" s="111"/>
      <c r="C61" s="110"/>
      <c r="D61" s="66" t="str">
        <f t="shared" si="1"/>
        <v/>
      </c>
      <c r="E61" s="110"/>
      <c r="F61" s="183" t="str">
        <f t="shared" si="2"/>
        <v/>
      </c>
      <c r="G61" s="110"/>
      <c r="H61" s="183" t="str">
        <f t="shared" si="3"/>
        <v/>
      </c>
      <c r="I61" s="183" t="str">
        <f t="shared" si="4"/>
        <v/>
      </c>
    </row>
    <row r="62" spans="1:9">
      <c r="A62" s="109" t="str">
        <f>IF(ISBLANK(B62),"",COUNTA($B$11:B62))</f>
        <v/>
      </c>
      <c r="B62" s="111"/>
      <c r="C62" s="110"/>
      <c r="D62" s="66" t="str">
        <f t="shared" si="1"/>
        <v/>
      </c>
      <c r="E62" s="110"/>
      <c r="F62" s="183" t="str">
        <f t="shared" si="2"/>
        <v/>
      </c>
      <c r="G62" s="110"/>
      <c r="H62" s="183" t="str">
        <f t="shared" si="3"/>
        <v/>
      </c>
      <c r="I62" s="183" t="str">
        <f t="shared" si="4"/>
        <v/>
      </c>
    </row>
    <row r="63" spans="1:9">
      <c r="A63" s="109" t="str">
        <f>IF(ISBLANK(B63),"",COUNTA($B$11:B63))</f>
        <v/>
      </c>
      <c r="B63" s="111"/>
      <c r="C63" s="110"/>
      <c r="D63" s="66" t="str">
        <f t="shared" si="1"/>
        <v/>
      </c>
      <c r="E63" s="110"/>
      <c r="F63" s="183" t="str">
        <f t="shared" si="2"/>
        <v/>
      </c>
      <c r="G63" s="110"/>
      <c r="H63" s="183" t="str">
        <f t="shared" si="3"/>
        <v/>
      </c>
      <c r="I63" s="183" t="str">
        <f t="shared" si="4"/>
        <v/>
      </c>
    </row>
    <row r="64" spans="1:9">
      <c r="A64" s="109" t="str">
        <f>IF(ISBLANK(B64),"",COUNTA($B$11:B64))</f>
        <v/>
      </c>
      <c r="B64" s="111"/>
      <c r="C64" s="110"/>
      <c r="D64" s="66" t="str">
        <f t="shared" si="1"/>
        <v/>
      </c>
      <c r="E64" s="110"/>
      <c r="F64" s="183" t="str">
        <f t="shared" si="2"/>
        <v/>
      </c>
      <c r="G64" s="110"/>
      <c r="H64" s="183" t="str">
        <f t="shared" si="3"/>
        <v/>
      </c>
      <c r="I64" s="183" t="str">
        <f t="shared" si="4"/>
        <v/>
      </c>
    </row>
    <row r="65" spans="1:9">
      <c r="A65" s="109" t="str">
        <f>IF(ISBLANK(B65),"",COUNTA($B$11:B65))</f>
        <v/>
      </c>
      <c r="B65" s="111"/>
      <c r="C65" s="110"/>
      <c r="D65" s="66" t="str">
        <f t="shared" si="1"/>
        <v/>
      </c>
      <c r="E65" s="110"/>
      <c r="F65" s="183" t="str">
        <f t="shared" si="2"/>
        <v/>
      </c>
      <c r="G65" s="110"/>
      <c r="H65" s="183" t="str">
        <f t="shared" si="3"/>
        <v/>
      </c>
      <c r="I65" s="183" t="str">
        <f t="shared" si="4"/>
        <v/>
      </c>
    </row>
    <row r="66" spans="1:9">
      <c r="A66" s="109" t="str">
        <f>IF(ISBLANK(B66),"",COUNTA($B$11:B66))</f>
        <v/>
      </c>
      <c r="B66" s="111"/>
      <c r="C66" s="110"/>
      <c r="D66" s="66" t="str">
        <f t="shared" si="1"/>
        <v/>
      </c>
      <c r="E66" s="110"/>
      <c r="F66" s="183" t="str">
        <f t="shared" si="2"/>
        <v/>
      </c>
      <c r="G66" s="110"/>
      <c r="H66" s="183" t="str">
        <f t="shared" si="3"/>
        <v/>
      </c>
      <c r="I66" s="183" t="str">
        <f t="shared" si="4"/>
        <v/>
      </c>
    </row>
    <row r="67" spans="1:9">
      <c r="A67" s="109" t="str">
        <f>IF(ISBLANK(B67),"",COUNTA($B$11:B67))</f>
        <v/>
      </c>
      <c r="B67" s="111"/>
      <c r="C67" s="110"/>
      <c r="D67" s="66" t="str">
        <f t="shared" si="1"/>
        <v/>
      </c>
      <c r="E67" s="110"/>
      <c r="F67" s="183" t="str">
        <f t="shared" si="2"/>
        <v/>
      </c>
      <c r="G67" s="110"/>
      <c r="H67" s="183" t="str">
        <f t="shared" si="3"/>
        <v/>
      </c>
      <c r="I67" s="183" t="str">
        <f t="shared" si="4"/>
        <v/>
      </c>
    </row>
    <row r="68" spans="1:9">
      <c r="A68" s="109" t="str">
        <f>IF(ISBLANK(B68),"",COUNTA($B$11:B68))</f>
        <v/>
      </c>
      <c r="B68" s="111"/>
      <c r="C68" s="110"/>
      <c r="D68" s="66" t="str">
        <f t="shared" si="1"/>
        <v/>
      </c>
      <c r="E68" s="110"/>
      <c r="F68" s="183" t="str">
        <f t="shared" si="2"/>
        <v/>
      </c>
      <c r="G68" s="110"/>
      <c r="H68" s="183" t="str">
        <f t="shared" si="3"/>
        <v/>
      </c>
      <c r="I68" s="183" t="str">
        <f t="shared" si="4"/>
        <v/>
      </c>
    </row>
    <row r="69" spans="1:9">
      <c r="A69" s="109" t="str">
        <f>IF(ISBLANK(B69),"",COUNTA($B$11:B69))</f>
        <v/>
      </c>
      <c r="B69" s="111"/>
      <c r="C69" s="110"/>
      <c r="D69" s="66" t="str">
        <f t="shared" si="1"/>
        <v/>
      </c>
      <c r="E69" s="110"/>
      <c r="F69" s="183" t="str">
        <f t="shared" si="2"/>
        <v/>
      </c>
      <c r="G69" s="110"/>
      <c r="H69" s="183" t="str">
        <f t="shared" si="3"/>
        <v/>
      </c>
      <c r="I69" s="183" t="str">
        <f t="shared" si="4"/>
        <v/>
      </c>
    </row>
    <row r="70" spans="1:9">
      <c r="A70" s="109" t="str">
        <f>IF(ISBLANK(B70),"",COUNTA($B$11:B70))</f>
        <v/>
      </c>
      <c r="B70" s="111"/>
      <c r="C70" s="110"/>
      <c r="D70" s="66" t="str">
        <f t="shared" si="1"/>
        <v/>
      </c>
      <c r="E70" s="110"/>
      <c r="F70" s="183" t="str">
        <f t="shared" si="2"/>
        <v/>
      </c>
      <c r="G70" s="110"/>
      <c r="H70" s="183" t="str">
        <f t="shared" si="3"/>
        <v/>
      </c>
      <c r="I70" s="183" t="str">
        <f t="shared" si="4"/>
        <v/>
      </c>
    </row>
    <row r="71" spans="1:9">
      <c r="A71" s="109" t="str">
        <f>IF(ISBLANK(B71),"",COUNTA($B$11:B71))</f>
        <v/>
      </c>
      <c r="B71" s="111"/>
      <c r="C71" s="110"/>
      <c r="D71" s="66" t="str">
        <f t="shared" si="1"/>
        <v/>
      </c>
      <c r="E71" s="110"/>
      <c r="F71" s="183" t="str">
        <f t="shared" si="2"/>
        <v/>
      </c>
      <c r="G71" s="110"/>
      <c r="H71" s="183" t="str">
        <f t="shared" si="3"/>
        <v/>
      </c>
      <c r="I71" s="183" t="str">
        <f t="shared" si="4"/>
        <v/>
      </c>
    </row>
    <row r="72" spans="1:9">
      <c r="A72" s="109" t="str">
        <f>IF(ISBLANK(B72),"",COUNTA($B$11:B72))</f>
        <v/>
      </c>
      <c r="B72" s="111"/>
      <c r="C72" s="110"/>
      <c r="D72" s="66" t="str">
        <f t="shared" si="1"/>
        <v/>
      </c>
      <c r="E72" s="110"/>
      <c r="F72" s="183" t="str">
        <f t="shared" si="2"/>
        <v/>
      </c>
      <c r="G72" s="110"/>
      <c r="H72" s="183" t="str">
        <f t="shared" si="3"/>
        <v/>
      </c>
      <c r="I72" s="183" t="str">
        <f t="shared" si="4"/>
        <v/>
      </c>
    </row>
    <row r="73" spans="1:9">
      <c r="A73" s="109" t="str">
        <f>IF(ISBLANK(B73),"",COUNTA($B$11:B73))</f>
        <v/>
      </c>
      <c r="B73" s="111"/>
      <c r="C73" s="110"/>
      <c r="D73" s="66" t="str">
        <f t="shared" si="1"/>
        <v/>
      </c>
      <c r="E73" s="110"/>
      <c r="F73" s="183" t="str">
        <f t="shared" si="2"/>
        <v/>
      </c>
      <c r="G73" s="110"/>
      <c r="H73" s="183" t="str">
        <f t="shared" si="3"/>
        <v/>
      </c>
      <c r="I73" s="183" t="str">
        <f t="shared" si="4"/>
        <v/>
      </c>
    </row>
    <row r="74" spans="1:9">
      <c r="A74" s="109" t="str">
        <f>IF(ISBLANK(B74),"",COUNTA($B$11:B74))</f>
        <v/>
      </c>
      <c r="B74" s="111"/>
      <c r="C74" s="110"/>
      <c r="D74" s="66" t="str">
        <f t="shared" si="1"/>
        <v/>
      </c>
      <c r="E74" s="110"/>
      <c r="F74" s="183" t="str">
        <f t="shared" si="2"/>
        <v/>
      </c>
      <c r="G74" s="110"/>
      <c r="H74" s="183" t="str">
        <f t="shared" si="3"/>
        <v/>
      </c>
      <c r="I74" s="183" t="str">
        <f t="shared" si="4"/>
        <v/>
      </c>
    </row>
    <row r="75" spans="1:9">
      <c r="A75" s="109" t="str">
        <f>IF(ISBLANK(B75),"",COUNTA($B$11:B75))</f>
        <v/>
      </c>
      <c r="B75" s="111"/>
      <c r="C75" s="110"/>
      <c r="D75" s="66" t="str">
        <f t="shared" si="1"/>
        <v/>
      </c>
      <c r="E75" s="110"/>
      <c r="F75" s="183" t="str">
        <f t="shared" ref="F75:F110" si="5">IF(E75="","",E75*1)</f>
        <v/>
      </c>
      <c r="G75" s="110"/>
      <c r="H75" s="183" t="str">
        <f t="shared" si="3"/>
        <v/>
      </c>
      <c r="I75" s="183" t="str">
        <f t="shared" si="4"/>
        <v/>
      </c>
    </row>
    <row r="76" spans="1:9">
      <c r="A76" s="109" t="str">
        <f>IF(ISBLANK(B76),"",COUNTA($B$11:B76))</f>
        <v/>
      </c>
      <c r="B76" s="111"/>
      <c r="C76" s="110"/>
      <c r="D76" s="66" t="str">
        <f t="shared" si="1"/>
        <v/>
      </c>
      <c r="E76" s="110"/>
      <c r="F76" s="183" t="str">
        <f t="shared" si="5"/>
        <v/>
      </c>
      <c r="G76" s="110"/>
      <c r="H76" s="183" t="str">
        <f t="shared" ref="H76:H139" si="6">IF(G76="","",G76*1)</f>
        <v/>
      </c>
      <c r="I76" s="183" t="str">
        <f t="shared" si="4"/>
        <v/>
      </c>
    </row>
    <row r="77" spans="1:9">
      <c r="A77" s="109" t="str">
        <f>IF(ISBLANK(B77),"",COUNTA($B$11:B77))</f>
        <v/>
      </c>
      <c r="B77" s="111"/>
      <c r="C77" s="110"/>
      <c r="D77" s="66" t="str">
        <f t="shared" ref="D77:D83" si="7">IF(C77="","",C77*1)</f>
        <v/>
      </c>
      <c r="E77" s="110"/>
      <c r="F77" s="183" t="str">
        <f t="shared" si="5"/>
        <v/>
      </c>
      <c r="G77" s="110"/>
      <c r="H77" s="183" t="str">
        <f t="shared" si="6"/>
        <v/>
      </c>
      <c r="I77" s="183" t="str">
        <f t="shared" ref="I77:I140" si="8">IF(B77="","",SUM(D77,F77,H77))</f>
        <v/>
      </c>
    </row>
    <row r="78" spans="1:9">
      <c r="A78" s="109" t="str">
        <f>IF(ISBLANK(B78),"",COUNTA($B$11:B78))</f>
        <v/>
      </c>
      <c r="B78" s="111"/>
      <c r="C78" s="110"/>
      <c r="D78" s="66" t="str">
        <f t="shared" si="7"/>
        <v/>
      </c>
      <c r="E78" s="110"/>
      <c r="F78" s="183" t="str">
        <f t="shared" si="5"/>
        <v/>
      </c>
      <c r="G78" s="110"/>
      <c r="H78" s="183" t="str">
        <f t="shared" si="6"/>
        <v/>
      </c>
      <c r="I78" s="183" t="str">
        <f t="shared" si="8"/>
        <v/>
      </c>
    </row>
    <row r="79" spans="1:9">
      <c r="A79" s="109" t="str">
        <f>IF(ISBLANK(B79),"",COUNTA($B$11:B79))</f>
        <v/>
      </c>
      <c r="B79" s="111"/>
      <c r="C79" s="110"/>
      <c r="D79" s="66" t="str">
        <f t="shared" si="7"/>
        <v/>
      </c>
      <c r="E79" s="110"/>
      <c r="F79" s="183" t="str">
        <f t="shared" si="5"/>
        <v/>
      </c>
      <c r="G79" s="110"/>
      <c r="H79" s="183" t="str">
        <f t="shared" si="6"/>
        <v/>
      </c>
      <c r="I79" s="183" t="str">
        <f t="shared" si="8"/>
        <v/>
      </c>
    </row>
    <row r="80" spans="1:9">
      <c r="A80" s="109" t="str">
        <f>IF(ISBLANK(B80),"",COUNTA($B$11:B80))</f>
        <v/>
      </c>
      <c r="B80" s="111"/>
      <c r="C80" s="110"/>
      <c r="D80" s="66" t="str">
        <f t="shared" si="7"/>
        <v/>
      </c>
      <c r="E80" s="110"/>
      <c r="F80" s="183" t="str">
        <f t="shared" si="5"/>
        <v/>
      </c>
      <c r="G80" s="110"/>
      <c r="H80" s="183" t="str">
        <f t="shared" si="6"/>
        <v/>
      </c>
      <c r="I80" s="183" t="str">
        <f t="shared" si="8"/>
        <v/>
      </c>
    </row>
    <row r="81" spans="1:9">
      <c r="A81" s="109" t="str">
        <f>IF(ISBLANK(B81),"",COUNTA($B$11:B81))</f>
        <v/>
      </c>
      <c r="B81" s="111"/>
      <c r="C81" s="110"/>
      <c r="D81" s="66" t="str">
        <f t="shared" si="7"/>
        <v/>
      </c>
      <c r="E81" s="110"/>
      <c r="F81" s="183" t="str">
        <f t="shared" si="5"/>
        <v/>
      </c>
      <c r="G81" s="110"/>
      <c r="H81" s="183" t="str">
        <f t="shared" si="6"/>
        <v/>
      </c>
      <c r="I81" s="183" t="str">
        <f t="shared" si="8"/>
        <v/>
      </c>
    </row>
    <row r="82" spans="1:9">
      <c r="A82" s="109" t="str">
        <f>IF(ISBLANK(B82),"",COUNTA($B$11:B82))</f>
        <v/>
      </c>
      <c r="B82" s="111"/>
      <c r="C82" s="110"/>
      <c r="D82" s="66" t="str">
        <f t="shared" si="7"/>
        <v/>
      </c>
      <c r="E82" s="110"/>
      <c r="F82" s="183" t="str">
        <f t="shared" si="5"/>
        <v/>
      </c>
      <c r="G82" s="110"/>
      <c r="H82" s="183" t="str">
        <f t="shared" si="6"/>
        <v/>
      </c>
      <c r="I82" s="183" t="str">
        <f t="shared" si="8"/>
        <v/>
      </c>
    </row>
    <row r="83" spans="1:9">
      <c r="A83" s="109" t="str">
        <f>IF(ISBLANK(B83),"",COUNTA($B$11:B83))</f>
        <v/>
      </c>
      <c r="B83" s="111"/>
      <c r="C83" s="110"/>
      <c r="D83" s="66" t="str">
        <f t="shared" si="7"/>
        <v/>
      </c>
      <c r="E83" s="110"/>
      <c r="F83" s="183" t="str">
        <f t="shared" si="5"/>
        <v/>
      </c>
      <c r="G83" s="110"/>
      <c r="H83" s="183" t="str">
        <f t="shared" si="6"/>
        <v/>
      </c>
      <c r="I83" s="183" t="str">
        <f t="shared" si="8"/>
        <v/>
      </c>
    </row>
    <row r="84" spans="1:9">
      <c r="A84" s="109" t="str">
        <f>IF(ISBLANK(B84),"",COUNTA($B$11:B84))</f>
        <v/>
      </c>
      <c r="B84" s="111"/>
      <c r="C84" s="110"/>
      <c r="D84" s="66" t="str">
        <f t="shared" ref="D84:D147" si="9">IF(C84="","",C84*1)</f>
        <v/>
      </c>
      <c r="E84" s="110"/>
      <c r="F84" s="183" t="str">
        <f t="shared" si="5"/>
        <v/>
      </c>
      <c r="G84" s="110"/>
      <c r="H84" s="183" t="str">
        <f t="shared" si="6"/>
        <v/>
      </c>
      <c r="I84" s="183" t="str">
        <f t="shared" si="8"/>
        <v/>
      </c>
    </row>
    <row r="85" spans="1:9">
      <c r="A85" s="109" t="str">
        <f>IF(ISBLANK(B85),"",COUNTA($B$11:B85))</f>
        <v/>
      </c>
      <c r="B85" s="111"/>
      <c r="C85" s="110"/>
      <c r="D85" s="66" t="str">
        <f t="shared" si="9"/>
        <v/>
      </c>
      <c r="E85" s="110"/>
      <c r="F85" s="183" t="str">
        <f t="shared" si="5"/>
        <v/>
      </c>
      <c r="G85" s="110"/>
      <c r="H85" s="183" t="str">
        <f t="shared" si="6"/>
        <v/>
      </c>
      <c r="I85" s="183" t="str">
        <f t="shared" si="8"/>
        <v/>
      </c>
    </row>
    <row r="86" spans="1:9">
      <c r="A86" s="109" t="str">
        <f>IF(ISBLANK(B86),"",COUNTA($B$11:B86))</f>
        <v/>
      </c>
      <c r="B86" s="111"/>
      <c r="C86" s="110"/>
      <c r="D86" s="66" t="str">
        <f t="shared" si="9"/>
        <v/>
      </c>
      <c r="E86" s="110"/>
      <c r="F86" s="183" t="str">
        <f t="shared" si="5"/>
        <v/>
      </c>
      <c r="G86" s="110"/>
      <c r="H86" s="183" t="str">
        <f t="shared" si="6"/>
        <v/>
      </c>
      <c r="I86" s="183" t="str">
        <f t="shared" si="8"/>
        <v/>
      </c>
    </row>
    <row r="87" spans="1:9">
      <c r="A87" s="109" t="str">
        <f>IF(ISBLANK(B87),"",COUNTA($B$11:B87))</f>
        <v/>
      </c>
      <c r="B87" s="111"/>
      <c r="C87" s="110"/>
      <c r="D87" s="66" t="str">
        <f t="shared" si="9"/>
        <v/>
      </c>
      <c r="E87" s="110"/>
      <c r="F87" s="183" t="str">
        <f t="shared" si="5"/>
        <v/>
      </c>
      <c r="G87" s="110"/>
      <c r="H87" s="183" t="str">
        <f t="shared" si="6"/>
        <v/>
      </c>
      <c r="I87" s="183" t="str">
        <f t="shared" si="8"/>
        <v/>
      </c>
    </row>
    <row r="88" spans="1:9">
      <c r="A88" s="109" t="str">
        <f>IF(ISBLANK(B88),"",COUNTA($B$11:B88))</f>
        <v/>
      </c>
      <c r="B88" s="111"/>
      <c r="C88" s="110"/>
      <c r="D88" s="66" t="str">
        <f t="shared" si="9"/>
        <v/>
      </c>
      <c r="E88" s="110"/>
      <c r="F88" s="183" t="str">
        <f t="shared" si="5"/>
        <v/>
      </c>
      <c r="G88" s="110"/>
      <c r="H88" s="183" t="str">
        <f t="shared" si="6"/>
        <v/>
      </c>
      <c r="I88" s="183" t="str">
        <f t="shared" si="8"/>
        <v/>
      </c>
    </row>
    <row r="89" spans="1:9">
      <c r="A89" s="109" t="str">
        <f>IF(ISBLANK(B89),"",COUNTA($B$11:B89))</f>
        <v/>
      </c>
      <c r="B89" s="111"/>
      <c r="C89" s="110"/>
      <c r="D89" s="66" t="str">
        <f t="shared" si="9"/>
        <v/>
      </c>
      <c r="E89" s="110"/>
      <c r="F89" s="183" t="str">
        <f t="shared" si="5"/>
        <v/>
      </c>
      <c r="G89" s="110"/>
      <c r="H89" s="183" t="str">
        <f t="shared" si="6"/>
        <v/>
      </c>
      <c r="I89" s="183" t="str">
        <f t="shared" si="8"/>
        <v/>
      </c>
    </row>
    <row r="90" spans="1:9">
      <c r="A90" s="109" t="str">
        <f>IF(ISBLANK(B90),"",COUNTA($B$11:B90))</f>
        <v/>
      </c>
      <c r="B90" s="111"/>
      <c r="C90" s="110"/>
      <c r="D90" s="66" t="str">
        <f t="shared" si="9"/>
        <v/>
      </c>
      <c r="E90" s="110"/>
      <c r="F90" s="183" t="str">
        <f t="shared" si="5"/>
        <v/>
      </c>
      <c r="G90" s="110"/>
      <c r="H90" s="183" t="str">
        <f t="shared" si="6"/>
        <v/>
      </c>
      <c r="I90" s="183" t="str">
        <f t="shared" si="8"/>
        <v/>
      </c>
    </row>
    <row r="91" spans="1:9">
      <c r="A91" s="109" t="str">
        <f>IF(ISBLANK(B91),"",COUNTA($B$11:B91))</f>
        <v/>
      </c>
      <c r="B91" s="111"/>
      <c r="C91" s="110"/>
      <c r="D91" s="66" t="str">
        <f t="shared" si="9"/>
        <v/>
      </c>
      <c r="E91" s="110"/>
      <c r="F91" s="183" t="str">
        <f t="shared" si="5"/>
        <v/>
      </c>
      <c r="G91" s="110"/>
      <c r="H91" s="183" t="str">
        <f t="shared" si="6"/>
        <v/>
      </c>
      <c r="I91" s="183" t="str">
        <f t="shared" si="8"/>
        <v/>
      </c>
    </row>
    <row r="92" spans="1:9">
      <c r="A92" s="109" t="str">
        <f>IF(ISBLANK(B92),"",COUNTA($B$11:B92))</f>
        <v/>
      </c>
      <c r="B92" s="111"/>
      <c r="C92" s="110"/>
      <c r="D92" s="66" t="str">
        <f t="shared" si="9"/>
        <v/>
      </c>
      <c r="E92" s="110"/>
      <c r="F92" s="183" t="str">
        <f t="shared" si="5"/>
        <v/>
      </c>
      <c r="G92" s="110"/>
      <c r="H92" s="183" t="str">
        <f t="shared" si="6"/>
        <v/>
      </c>
      <c r="I92" s="183" t="str">
        <f t="shared" si="8"/>
        <v/>
      </c>
    </row>
    <row r="93" spans="1:9">
      <c r="A93" s="109" t="str">
        <f>IF(ISBLANK(B93),"",COUNTA($B$11:B93))</f>
        <v/>
      </c>
      <c r="B93" s="111"/>
      <c r="C93" s="110"/>
      <c r="D93" s="66" t="str">
        <f t="shared" si="9"/>
        <v/>
      </c>
      <c r="E93" s="110"/>
      <c r="F93" s="183" t="str">
        <f t="shared" si="5"/>
        <v/>
      </c>
      <c r="G93" s="110"/>
      <c r="H93" s="183" t="str">
        <f t="shared" si="6"/>
        <v/>
      </c>
      <c r="I93" s="183" t="str">
        <f t="shared" si="8"/>
        <v/>
      </c>
    </row>
    <row r="94" spans="1:9">
      <c r="A94" s="109" t="str">
        <f>IF(ISBLANK(B94),"",COUNTA($B$11:B94))</f>
        <v/>
      </c>
      <c r="B94" s="111"/>
      <c r="C94" s="110"/>
      <c r="D94" s="66" t="str">
        <f t="shared" si="9"/>
        <v/>
      </c>
      <c r="E94" s="110"/>
      <c r="F94" s="183" t="str">
        <f t="shared" si="5"/>
        <v/>
      </c>
      <c r="G94" s="110"/>
      <c r="H94" s="183" t="str">
        <f t="shared" si="6"/>
        <v/>
      </c>
      <c r="I94" s="183" t="str">
        <f t="shared" si="8"/>
        <v/>
      </c>
    </row>
    <row r="95" spans="1:9">
      <c r="A95" s="109" t="str">
        <f>IF(ISBLANK(B95),"",COUNTA($B$11:B95))</f>
        <v/>
      </c>
      <c r="B95" s="111"/>
      <c r="C95" s="110"/>
      <c r="D95" s="66" t="str">
        <f t="shared" si="9"/>
        <v/>
      </c>
      <c r="E95" s="110"/>
      <c r="F95" s="183" t="str">
        <f t="shared" si="5"/>
        <v/>
      </c>
      <c r="G95" s="110"/>
      <c r="H95" s="183" t="str">
        <f t="shared" si="6"/>
        <v/>
      </c>
      <c r="I95" s="183" t="str">
        <f t="shared" si="8"/>
        <v/>
      </c>
    </row>
    <row r="96" spans="1:9">
      <c r="A96" s="109" t="str">
        <f>IF(ISBLANK(B96),"",COUNTA($B$11:B96))</f>
        <v/>
      </c>
      <c r="B96" s="111"/>
      <c r="C96" s="110"/>
      <c r="D96" s="66" t="str">
        <f t="shared" si="9"/>
        <v/>
      </c>
      <c r="E96" s="110"/>
      <c r="F96" s="183" t="str">
        <f t="shared" si="5"/>
        <v/>
      </c>
      <c r="G96" s="110"/>
      <c r="H96" s="183" t="str">
        <f t="shared" si="6"/>
        <v/>
      </c>
      <c r="I96" s="183" t="str">
        <f t="shared" si="8"/>
        <v/>
      </c>
    </row>
    <row r="97" spans="1:9">
      <c r="A97" s="109" t="str">
        <f>IF(ISBLANK(B97),"",COUNTA($B$11:B97))</f>
        <v/>
      </c>
      <c r="B97" s="111"/>
      <c r="C97" s="110"/>
      <c r="D97" s="66" t="str">
        <f t="shared" si="9"/>
        <v/>
      </c>
      <c r="E97" s="110"/>
      <c r="F97" s="183" t="str">
        <f t="shared" si="5"/>
        <v/>
      </c>
      <c r="G97" s="110"/>
      <c r="H97" s="183" t="str">
        <f t="shared" si="6"/>
        <v/>
      </c>
      <c r="I97" s="183" t="str">
        <f t="shared" si="8"/>
        <v/>
      </c>
    </row>
    <row r="98" spans="1:9">
      <c r="A98" s="109" t="str">
        <f>IF(ISBLANK(B98),"",COUNTA($B$11:B98))</f>
        <v/>
      </c>
      <c r="B98" s="111"/>
      <c r="C98" s="110"/>
      <c r="D98" s="66" t="str">
        <f t="shared" si="9"/>
        <v/>
      </c>
      <c r="E98" s="110"/>
      <c r="F98" s="183" t="str">
        <f t="shared" si="5"/>
        <v/>
      </c>
      <c r="G98" s="110"/>
      <c r="H98" s="183" t="str">
        <f t="shared" si="6"/>
        <v/>
      </c>
      <c r="I98" s="183" t="str">
        <f t="shared" si="8"/>
        <v/>
      </c>
    </row>
    <row r="99" spans="1:9">
      <c r="A99" s="109" t="str">
        <f>IF(ISBLANK(B99),"",COUNTA($B$11:B99))</f>
        <v/>
      </c>
      <c r="B99" s="111"/>
      <c r="C99" s="110"/>
      <c r="D99" s="66" t="str">
        <f t="shared" si="9"/>
        <v/>
      </c>
      <c r="E99" s="110"/>
      <c r="F99" s="183" t="str">
        <f t="shared" si="5"/>
        <v/>
      </c>
      <c r="G99" s="110"/>
      <c r="H99" s="183" t="str">
        <f t="shared" si="6"/>
        <v/>
      </c>
      <c r="I99" s="183" t="str">
        <f t="shared" si="8"/>
        <v/>
      </c>
    </row>
    <row r="100" spans="1:9">
      <c r="A100" s="109" t="str">
        <f>IF(ISBLANK(B100),"",COUNTA($B$11:B100))</f>
        <v/>
      </c>
      <c r="B100" s="111"/>
      <c r="C100" s="110"/>
      <c r="D100" s="66" t="str">
        <f t="shared" si="9"/>
        <v/>
      </c>
      <c r="E100" s="110"/>
      <c r="F100" s="183" t="str">
        <f t="shared" si="5"/>
        <v/>
      </c>
      <c r="G100" s="110"/>
      <c r="H100" s="183" t="str">
        <f t="shared" si="6"/>
        <v/>
      </c>
      <c r="I100" s="183" t="str">
        <f t="shared" si="8"/>
        <v/>
      </c>
    </row>
    <row r="101" spans="1:9">
      <c r="A101" s="109" t="str">
        <f>IF(ISBLANK(B101),"",COUNTA($B$11:B101))</f>
        <v/>
      </c>
      <c r="B101" s="111"/>
      <c r="C101" s="110"/>
      <c r="D101" s="66" t="str">
        <f t="shared" si="9"/>
        <v/>
      </c>
      <c r="E101" s="110"/>
      <c r="F101" s="183" t="str">
        <f t="shared" si="5"/>
        <v/>
      </c>
      <c r="G101" s="110"/>
      <c r="H101" s="183" t="str">
        <f t="shared" si="6"/>
        <v/>
      </c>
      <c r="I101" s="183" t="str">
        <f t="shared" si="8"/>
        <v/>
      </c>
    </row>
    <row r="102" spans="1:9">
      <c r="A102" s="109" t="str">
        <f>IF(ISBLANK(B102),"",COUNTA($B$11:B102))</f>
        <v/>
      </c>
      <c r="B102" s="111"/>
      <c r="C102" s="110"/>
      <c r="D102" s="66" t="str">
        <f t="shared" si="9"/>
        <v/>
      </c>
      <c r="E102" s="110"/>
      <c r="F102" s="183" t="str">
        <f t="shared" si="5"/>
        <v/>
      </c>
      <c r="G102" s="110"/>
      <c r="H102" s="183" t="str">
        <f t="shared" si="6"/>
        <v/>
      </c>
      <c r="I102" s="183" t="str">
        <f t="shared" si="8"/>
        <v/>
      </c>
    </row>
    <row r="103" spans="1:9">
      <c r="A103" s="109" t="str">
        <f>IF(ISBLANK(B103),"",COUNTA($B$11:B103))</f>
        <v/>
      </c>
      <c r="B103" s="111"/>
      <c r="C103" s="110"/>
      <c r="D103" s="66" t="str">
        <f t="shared" si="9"/>
        <v/>
      </c>
      <c r="E103" s="110"/>
      <c r="F103" s="183" t="str">
        <f t="shared" si="5"/>
        <v/>
      </c>
      <c r="G103" s="110"/>
      <c r="H103" s="183" t="str">
        <f t="shared" si="6"/>
        <v/>
      </c>
      <c r="I103" s="183" t="str">
        <f t="shared" si="8"/>
        <v/>
      </c>
    </row>
    <row r="104" spans="1:9">
      <c r="A104" s="109" t="str">
        <f>IF(ISBLANK(B104),"",COUNTA($B$11:B104))</f>
        <v/>
      </c>
      <c r="B104" s="111"/>
      <c r="C104" s="110"/>
      <c r="D104" s="66" t="str">
        <f t="shared" si="9"/>
        <v/>
      </c>
      <c r="E104" s="110"/>
      <c r="F104" s="183" t="str">
        <f t="shared" si="5"/>
        <v/>
      </c>
      <c r="G104" s="110"/>
      <c r="H104" s="183" t="str">
        <f t="shared" si="6"/>
        <v/>
      </c>
      <c r="I104" s="183" t="str">
        <f t="shared" si="8"/>
        <v/>
      </c>
    </row>
    <row r="105" spans="1:9">
      <c r="A105" s="109" t="str">
        <f>IF(ISBLANK(B105),"",COUNTA($B$11:B105))</f>
        <v/>
      </c>
      <c r="B105" s="111"/>
      <c r="C105" s="110"/>
      <c r="D105" s="66" t="str">
        <f t="shared" si="9"/>
        <v/>
      </c>
      <c r="E105" s="110"/>
      <c r="F105" s="183" t="str">
        <f t="shared" si="5"/>
        <v/>
      </c>
      <c r="G105" s="110"/>
      <c r="H105" s="183" t="str">
        <f t="shared" si="6"/>
        <v/>
      </c>
      <c r="I105" s="183" t="str">
        <f t="shared" si="8"/>
        <v/>
      </c>
    </row>
    <row r="106" spans="1:9">
      <c r="A106" s="109" t="str">
        <f>IF(ISBLANK(B106),"",COUNTA($B$11:B106))</f>
        <v/>
      </c>
      <c r="B106" s="111"/>
      <c r="C106" s="110"/>
      <c r="D106" s="66" t="str">
        <f t="shared" si="9"/>
        <v/>
      </c>
      <c r="E106" s="110"/>
      <c r="F106" s="183" t="str">
        <f t="shared" si="5"/>
        <v/>
      </c>
      <c r="G106" s="110"/>
      <c r="H106" s="183" t="str">
        <f t="shared" si="6"/>
        <v/>
      </c>
      <c r="I106" s="183" t="str">
        <f t="shared" si="8"/>
        <v/>
      </c>
    </row>
    <row r="107" spans="1:9">
      <c r="A107" s="109" t="str">
        <f>IF(ISBLANK(B107),"",COUNTA($B$11:B107))</f>
        <v/>
      </c>
      <c r="B107" s="111"/>
      <c r="C107" s="110"/>
      <c r="D107" s="66" t="str">
        <f t="shared" si="9"/>
        <v/>
      </c>
      <c r="E107" s="110"/>
      <c r="F107" s="183" t="str">
        <f t="shared" si="5"/>
        <v/>
      </c>
      <c r="G107" s="110"/>
      <c r="H107" s="183" t="str">
        <f t="shared" si="6"/>
        <v/>
      </c>
      <c r="I107" s="183" t="str">
        <f t="shared" si="8"/>
        <v/>
      </c>
    </row>
    <row r="108" spans="1:9">
      <c r="A108" s="109" t="str">
        <f>IF(ISBLANK(B108),"",COUNTA($B$11:B108))</f>
        <v/>
      </c>
      <c r="B108" s="111"/>
      <c r="C108" s="110"/>
      <c r="D108" s="66" t="str">
        <f t="shared" si="9"/>
        <v/>
      </c>
      <c r="E108" s="110"/>
      <c r="F108" s="183" t="str">
        <f t="shared" si="5"/>
        <v/>
      </c>
      <c r="G108" s="110"/>
      <c r="H108" s="183" t="str">
        <f t="shared" si="6"/>
        <v/>
      </c>
      <c r="I108" s="183" t="str">
        <f t="shared" si="8"/>
        <v/>
      </c>
    </row>
    <row r="109" spans="1:9">
      <c r="A109" s="109" t="str">
        <f>IF(ISBLANK(B109),"",COUNTA($B$11:B109))</f>
        <v/>
      </c>
      <c r="B109" s="111"/>
      <c r="C109" s="110"/>
      <c r="D109" s="66" t="str">
        <f t="shared" si="9"/>
        <v/>
      </c>
      <c r="E109" s="110"/>
      <c r="F109" s="183" t="str">
        <f t="shared" si="5"/>
        <v/>
      </c>
      <c r="G109" s="110"/>
      <c r="H109" s="183" t="str">
        <f t="shared" si="6"/>
        <v/>
      </c>
      <c r="I109" s="183" t="str">
        <f t="shared" si="8"/>
        <v/>
      </c>
    </row>
    <row r="110" spans="1:9" ht="17.25" customHeight="1">
      <c r="A110" s="109" t="str">
        <f>IF(ISBLANK(B110),"",COUNTA($B$11:B110))</f>
        <v/>
      </c>
      <c r="B110" s="111"/>
      <c r="C110" s="110"/>
      <c r="D110" s="66" t="str">
        <f t="shared" si="9"/>
        <v/>
      </c>
      <c r="E110" s="110"/>
      <c r="F110" s="183" t="str">
        <f t="shared" si="5"/>
        <v/>
      </c>
      <c r="G110" s="110"/>
      <c r="H110" s="183" t="str">
        <f t="shared" si="6"/>
        <v/>
      </c>
      <c r="I110" s="183" t="str">
        <f t="shared" si="8"/>
        <v/>
      </c>
    </row>
    <row r="111" spans="1:9" hidden="1">
      <c r="A111" s="109" t="str">
        <f>IF(ISBLANK(B111),"",COUNTA($B$11:B111))</f>
        <v/>
      </c>
      <c r="B111" s="68"/>
      <c r="C111" s="66"/>
      <c r="D111" s="66" t="str">
        <f t="shared" si="9"/>
        <v/>
      </c>
      <c r="E111" s="66"/>
      <c r="F111" s="66" t="str">
        <f t="shared" ref="F111:F147" si="10">IF(E111="","",E111*1.5)</f>
        <v/>
      </c>
      <c r="G111" s="66"/>
      <c r="H111" s="183" t="str">
        <f t="shared" si="6"/>
        <v/>
      </c>
      <c r="I111" s="183" t="str">
        <f t="shared" si="8"/>
        <v/>
      </c>
    </row>
    <row r="112" spans="1:9" hidden="1">
      <c r="A112" s="109" t="str">
        <f>IF(ISBLANK(B112),"",COUNTA($B$11:B112))</f>
        <v/>
      </c>
      <c r="B112" s="68"/>
      <c r="C112" s="66"/>
      <c r="D112" s="66" t="str">
        <f t="shared" si="9"/>
        <v/>
      </c>
      <c r="E112" s="66"/>
      <c r="F112" s="66" t="str">
        <f t="shared" si="10"/>
        <v/>
      </c>
      <c r="G112" s="66"/>
      <c r="H112" s="183" t="str">
        <f t="shared" si="6"/>
        <v/>
      </c>
      <c r="I112" s="183" t="str">
        <f t="shared" si="8"/>
        <v/>
      </c>
    </row>
    <row r="113" spans="1:9" hidden="1">
      <c r="A113" s="109" t="str">
        <f>IF(ISBLANK(B113),"",COUNTA($B$11:B113))</f>
        <v/>
      </c>
      <c r="B113" s="68"/>
      <c r="C113" s="66"/>
      <c r="D113" s="66" t="str">
        <f t="shared" si="9"/>
        <v/>
      </c>
      <c r="E113" s="66"/>
      <c r="F113" s="66" t="str">
        <f t="shared" si="10"/>
        <v/>
      </c>
      <c r="G113" s="66"/>
      <c r="H113" s="183" t="str">
        <f t="shared" si="6"/>
        <v/>
      </c>
      <c r="I113" s="183" t="str">
        <f t="shared" si="8"/>
        <v/>
      </c>
    </row>
    <row r="114" spans="1:9" hidden="1">
      <c r="A114" s="109" t="str">
        <f>IF(ISBLANK(B114),"",COUNTA($B$11:B114))</f>
        <v/>
      </c>
      <c r="B114" s="68"/>
      <c r="C114" s="66"/>
      <c r="D114" s="66" t="str">
        <f t="shared" si="9"/>
        <v/>
      </c>
      <c r="E114" s="66"/>
      <c r="F114" s="66" t="str">
        <f t="shared" si="10"/>
        <v/>
      </c>
      <c r="G114" s="66"/>
      <c r="H114" s="183" t="str">
        <f t="shared" si="6"/>
        <v/>
      </c>
      <c r="I114" s="183" t="str">
        <f t="shared" si="8"/>
        <v/>
      </c>
    </row>
    <row r="115" spans="1:9" hidden="1">
      <c r="A115" s="109" t="str">
        <f>IF(ISBLANK(B115),"",COUNTA($B$11:B115))</f>
        <v/>
      </c>
      <c r="B115" s="68"/>
      <c r="C115" s="66"/>
      <c r="D115" s="66" t="str">
        <f t="shared" si="9"/>
        <v/>
      </c>
      <c r="E115" s="66"/>
      <c r="F115" s="66" t="str">
        <f t="shared" si="10"/>
        <v/>
      </c>
      <c r="G115" s="66"/>
      <c r="H115" s="183" t="str">
        <f t="shared" si="6"/>
        <v/>
      </c>
      <c r="I115" s="183" t="str">
        <f t="shared" si="8"/>
        <v/>
      </c>
    </row>
    <row r="116" spans="1:9" hidden="1">
      <c r="A116" s="109" t="str">
        <f>IF(ISBLANK(B116),"",COUNTA($B$11:B116))</f>
        <v/>
      </c>
      <c r="B116" s="68"/>
      <c r="C116" s="66"/>
      <c r="D116" s="66" t="str">
        <f t="shared" si="9"/>
        <v/>
      </c>
      <c r="E116" s="66"/>
      <c r="F116" s="66" t="str">
        <f t="shared" si="10"/>
        <v/>
      </c>
      <c r="G116" s="66"/>
      <c r="H116" s="183" t="str">
        <f t="shared" si="6"/>
        <v/>
      </c>
      <c r="I116" s="183" t="str">
        <f t="shared" si="8"/>
        <v/>
      </c>
    </row>
    <row r="117" spans="1:9" hidden="1">
      <c r="A117" s="109" t="str">
        <f>IF(ISBLANK(B117),"",COUNTA($B$11:B117))</f>
        <v/>
      </c>
      <c r="B117" s="68"/>
      <c r="C117" s="66"/>
      <c r="D117" s="66" t="str">
        <f t="shared" si="9"/>
        <v/>
      </c>
      <c r="E117" s="66"/>
      <c r="F117" s="66" t="str">
        <f t="shared" si="10"/>
        <v/>
      </c>
      <c r="G117" s="66"/>
      <c r="H117" s="183" t="str">
        <f t="shared" si="6"/>
        <v/>
      </c>
      <c r="I117" s="183" t="str">
        <f t="shared" si="8"/>
        <v/>
      </c>
    </row>
    <row r="118" spans="1:9" hidden="1">
      <c r="A118" s="109" t="str">
        <f>IF(ISBLANK(B118),"",COUNTA($B$11:B118))</f>
        <v/>
      </c>
      <c r="B118" s="68"/>
      <c r="C118" s="66"/>
      <c r="D118" s="66" t="str">
        <f t="shared" si="9"/>
        <v/>
      </c>
      <c r="E118" s="66"/>
      <c r="F118" s="66" t="str">
        <f t="shared" si="10"/>
        <v/>
      </c>
      <c r="G118" s="66"/>
      <c r="H118" s="183" t="str">
        <f t="shared" si="6"/>
        <v/>
      </c>
      <c r="I118" s="183" t="str">
        <f t="shared" si="8"/>
        <v/>
      </c>
    </row>
    <row r="119" spans="1:9" hidden="1">
      <c r="A119" s="109" t="str">
        <f>IF(ISBLANK(B119),"",COUNTA($B$11:B119))</f>
        <v/>
      </c>
      <c r="B119" s="68"/>
      <c r="C119" s="66"/>
      <c r="D119" s="66" t="str">
        <f t="shared" si="9"/>
        <v/>
      </c>
      <c r="E119" s="66"/>
      <c r="F119" s="66" t="str">
        <f t="shared" si="10"/>
        <v/>
      </c>
      <c r="G119" s="66"/>
      <c r="H119" s="183" t="str">
        <f t="shared" si="6"/>
        <v/>
      </c>
      <c r="I119" s="183" t="str">
        <f t="shared" si="8"/>
        <v/>
      </c>
    </row>
    <row r="120" spans="1:9" hidden="1">
      <c r="A120" s="109" t="str">
        <f>IF(ISBLANK(B120),"",COUNTA($B$11:B120))</f>
        <v/>
      </c>
      <c r="B120" s="68"/>
      <c r="C120" s="66"/>
      <c r="D120" s="66" t="str">
        <f t="shared" si="9"/>
        <v/>
      </c>
      <c r="E120" s="66"/>
      <c r="F120" s="66" t="str">
        <f t="shared" si="10"/>
        <v/>
      </c>
      <c r="G120" s="66"/>
      <c r="H120" s="183" t="str">
        <f t="shared" si="6"/>
        <v/>
      </c>
      <c r="I120" s="183" t="str">
        <f t="shared" si="8"/>
        <v/>
      </c>
    </row>
    <row r="121" spans="1:9" hidden="1">
      <c r="A121" s="109" t="str">
        <f>IF(ISBLANK(B121),"",COUNTA($B$11:B121))</f>
        <v/>
      </c>
      <c r="B121" s="68"/>
      <c r="C121" s="66"/>
      <c r="D121" s="66" t="str">
        <f t="shared" si="9"/>
        <v/>
      </c>
      <c r="E121" s="66"/>
      <c r="F121" s="66" t="str">
        <f t="shared" si="10"/>
        <v/>
      </c>
      <c r="G121" s="66"/>
      <c r="H121" s="183" t="str">
        <f t="shared" si="6"/>
        <v/>
      </c>
      <c r="I121" s="183" t="str">
        <f t="shared" si="8"/>
        <v/>
      </c>
    </row>
    <row r="122" spans="1:9" hidden="1">
      <c r="A122" s="109" t="str">
        <f>IF(ISBLANK(B122),"",COUNTA($B$11:B122))</f>
        <v/>
      </c>
      <c r="B122" s="68"/>
      <c r="C122" s="66"/>
      <c r="D122" s="66" t="str">
        <f t="shared" si="9"/>
        <v/>
      </c>
      <c r="E122" s="66"/>
      <c r="F122" s="66" t="str">
        <f t="shared" si="10"/>
        <v/>
      </c>
      <c r="G122" s="66"/>
      <c r="H122" s="183" t="str">
        <f t="shared" si="6"/>
        <v/>
      </c>
      <c r="I122" s="183" t="str">
        <f t="shared" si="8"/>
        <v/>
      </c>
    </row>
    <row r="123" spans="1:9" hidden="1">
      <c r="A123" s="109" t="str">
        <f>IF(ISBLANK(B123),"",COUNTA($B$11:B123))</f>
        <v/>
      </c>
      <c r="B123" s="68"/>
      <c r="C123" s="66"/>
      <c r="D123" s="66" t="str">
        <f t="shared" si="9"/>
        <v/>
      </c>
      <c r="E123" s="66"/>
      <c r="F123" s="66" t="str">
        <f t="shared" si="10"/>
        <v/>
      </c>
      <c r="G123" s="66"/>
      <c r="H123" s="183" t="str">
        <f t="shared" si="6"/>
        <v/>
      </c>
      <c r="I123" s="183" t="str">
        <f t="shared" si="8"/>
        <v/>
      </c>
    </row>
    <row r="124" spans="1:9" hidden="1">
      <c r="A124" s="109" t="str">
        <f>IF(ISBLANK(B124),"",COUNTA($B$11:B124))</f>
        <v/>
      </c>
      <c r="B124" s="68"/>
      <c r="C124" s="66"/>
      <c r="D124" s="66" t="str">
        <f t="shared" si="9"/>
        <v/>
      </c>
      <c r="E124" s="66"/>
      <c r="F124" s="66" t="str">
        <f t="shared" si="10"/>
        <v/>
      </c>
      <c r="G124" s="66"/>
      <c r="H124" s="183" t="str">
        <f t="shared" si="6"/>
        <v/>
      </c>
      <c r="I124" s="183" t="str">
        <f t="shared" si="8"/>
        <v/>
      </c>
    </row>
    <row r="125" spans="1:9" hidden="1">
      <c r="A125" s="109" t="str">
        <f>IF(ISBLANK(B125),"",COUNTA($B$11:B125))</f>
        <v/>
      </c>
      <c r="B125" s="68"/>
      <c r="C125" s="66"/>
      <c r="D125" s="66" t="str">
        <f t="shared" si="9"/>
        <v/>
      </c>
      <c r="E125" s="66"/>
      <c r="F125" s="66" t="str">
        <f t="shared" si="10"/>
        <v/>
      </c>
      <c r="G125" s="66"/>
      <c r="H125" s="183" t="str">
        <f t="shared" si="6"/>
        <v/>
      </c>
      <c r="I125" s="183" t="str">
        <f t="shared" si="8"/>
        <v/>
      </c>
    </row>
    <row r="126" spans="1:9" hidden="1">
      <c r="A126" s="109" t="str">
        <f>IF(ISBLANK(B126),"",COUNTA($B$11:B126))</f>
        <v/>
      </c>
      <c r="B126" s="68"/>
      <c r="C126" s="66"/>
      <c r="D126" s="66" t="str">
        <f t="shared" si="9"/>
        <v/>
      </c>
      <c r="E126" s="66"/>
      <c r="F126" s="66" t="str">
        <f t="shared" si="10"/>
        <v/>
      </c>
      <c r="G126" s="66"/>
      <c r="H126" s="183" t="str">
        <f t="shared" si="6"/>
        <v/>
      </c>
      <c r="I126" s="183" t="str">
        <f t="shared" si="8"/>
        <v/>
      </c>
    </row>
    <row r="127" spans="1:9" hidden="1">
      <c r="A127" s="109" t="str">
        <f>IF(ISBLANK(B127),"",COUNTA($B$11:B127))</f>
        <v/>
      </c>
      <c r="B127" s="68"/>
      <c r="C127" s="66"/>
      <c r="D127" s="66" t="str">
        <f t="shared" si="9"/>
        <v/>
      </c>
      <c r="E127" s="66"/>
      <c r="F127" s="66" t="str">
        <f t="shared" si="10"/>
        <v/>
      </c>
      <c r="G127" s="66"/>
      <c r="H127" s="183" t="str">
        <f t="shared" si="6"/>
        <v/>
      </c>
      <c r="I127" s="183" t="str">
        <f t="shared" si="8"/>
        <v/>
      </c>
    </row>
    <row r="128" spans="1:9" hidden="1">
      <c r="A128" s="109" t="str">
        <f>IF(ISBLANK(B128),"",COUNTA($B$11:B128))</f>
        <v/>
      </c>
      <c r="B128" s="68"/>
      <c r="C128" s="66"/>
      <c r="D128" s="66" t="str">
        <f t="shared" si="9"/>
        <v/>
      </c>
      <c r="E128" s="66"/>
      <c r="F128" s="66" t="str">
        <f t="shared" si="10"/>
        <v/>
      </c>
      <c r="G128" s="66"/>
      <c r="H128" s="183" t="str">
        <f t="shared" si="6"/>
        <v/>
      </c>
      <c r="I128" s="183" t="str">
        <f t="shared" si="8"/>
        <v/>
      </c>
    </row>
    <row r="129" spans="1:9" hidden="1">
      <c r="A129" s="109" t="str">
        <f>IF(ISBLANK(B129),"",COUNTA($B$11:B129))</f>
        <v/>
      </c>
      <c r="B129" s="68"/>
      <c r="C129" s="66"/>
      <c r="D129" s="66" t="str">
        <f t="shared" si="9"/>
        <v/>
      </c>
      <c r="E129" s="66"/>
      <c r="F129" s="66" t="str">
        <f t="shared" si="10"/>
        <v/>
      </c>
      <c r="G129" s="66"/>
      <c r="H129" s="183" t="str">
        <f t="shared" si="6"/>
        <v/>
      </c>
      <c r="I129" s="183" t="str">
        <f t="shared" si="8"/>
        <v/>
      </c>
    </row>
    <row r="130" spans="1:9" hidden="1">
      <c r="A130" s="109" t="str">
        <f>IF(ISBLANK(B130),"",COUNTA($B$11:B130))</f>
        <v/>
      </c>
      <c r="B130" s="68"/>
      <c r="C130" s="66"/>
      <c r="D130" s="66" t="str">
        <f t="shared" si="9"/>
        <v/>
      </c>
      <c r="E130" s="66"/>
      <c r="F130" s="66" t="str">
        <f t="shared" si="10"/>
        <v/>
      </c>
      <c r="G130" s="66"/>
      <c r="H130" s="183" t="str">
        <f t="shared" si="6"/>
        <v/>
      </c>
      <c r="I130" s="183" t="str">
        <f t="shared" si="8"/>
        <v/>
      </c>
    </row>
    <row r="131" spans="1:9" hidden="1">
      <c r="A131" s="109" t="str">
        <f>IF(ISBLANK(B131),"",COUNTA($B$11:B131))</f>
        <v/>
      </c>
      <c r="B131" s="68"/>
      <c r="C131" s="66"/>
      <c r="D131" s="66" t="str">
        <f t="shared" si="9"/>
        <v/>
      </c>
      <c r="E131" s="66"/>
      <c r="F131" s="66" t="str">
        <f t="shared" si="10"/>
        <v/>
      </c>
      <c r="G131" s="66"/>
      <c r="H131" s="183" t="str">
        <f t="shared" si="6"/>
        <v/>
      </c>
      <c r="I131" s="183" t="str">
        <f t="shared" si="8"/>
        <v/>
      </c>
    </row>
    <row r="132" spans="1:9" hidden="1">
      <c r="A132" s="109" t="str">
        <f>IF(ISBLANK(B132),"",COUNTA($B$11:B132))</f>
        <v/>
      </c>
      <c r="B132" s="68"/>
      <c r="C132" s="66"/>
      <c r="D132" s="66" t="str">
        <f t="shared" si="9"/>
        <v/>
      </c>
      <c r="E132" s="66"/>
      <c r="F132" s="66" t="str">
        <f t="shared" si="10"/>
        <v/>
      </c>
      <c r="G132" s="66"/>
      <c r="H132" s="183" t="str">
        <f t="shared" si="6"/>
        <v/>
      </c>
      <c r="I132" s="183" t="str">
        <f t="shared" si="8"/>
        <v/>
      </c>
    </row>
    <row r="133" spans="1:9" hidden="1">
      <c r="A133" s="109" t="str">
        <f>IF(ISBLANK(B133),"",COUNTA($B$11:B133))</f>
        <v/>
      </c>
      <c r="B133" s="68"/>
      <c r="C133" s="66"/>
      <c r="D133" s="66" t="str">
        <f t="shared" si="9"/>
        <v/>
      </c>
      <c r="E133" s="66"/>
      <c r="F133" s="66" t="str">
        <f t="shared" si="10"/>
        <v/>
      </c>
      <c r="G133" s="66"/>
      <c r="H133" s="183" t="str">
        <f t="shared" si="6"/>
        <v/>
      </c>
      <c r="I133" s="183" t="str">
        <f t="shared" si="8"/>
        <v/>
      </c>
    </row>
    <row r="134" spans="1:9" hidden="1">
      <c r="A134" s="109" t="str">
        <f>IF(ISBLANK(B134),"",COUNTA($B$11:B134))</f>
        <v/>
      </c>
      <c r="B134" s="68"/>
      <c r="C134" s="66"/>
      <c r="D134" s="66" t="str">
        <f t="shared" si="9"/>
        <v/>
      </c>
      <c r="E134" s="66"/>
      <c r="F134" s="66" t="str">
        <f t="shared" si="10"/>
        <v/>
      </c>
      <c r="G134" s="66"/>
      <c r="H134" s="183" t="str">
        <f t="shared" si="6"/>
        <v/>
      </c>
      <c r="I134" s="183" t="str">
        <f t="shared" si="8"/>
        <v/>
      </c>
    </row>
    <row r="135" spans="1:9" hidden="1">
      <c r="A135" s="109" t="str">
        <f>IF(ISBLANK(B135),"",COUNTA($B$11:B135))</f>
        <v/>
      </c>
      <c r="B135" s="68"/>
      <c r="C135" s="66"/>
      <c r="D135" s="66" t="str">
        <f t="shared" si="9"/>
        <v/>
      </c>
      <c r="E135" s="66"/>
      <c r="F135" s="66" t="str">
        <f t="shared" si="10"/>
        <v/>
      </c>
      <c r="G135" s="66"/>
      <c r="H135" s="183" t="str">
        <f t="shared" si="6"/>
        <v/>
      </c>
      <c r="I135" s="183" t="str">
        <f t="shared" si="8"/>
        <v/>
      </c>
    </row>
    <row r="136" spans="1:9" hidden="1">
      <c r="A136" s="109" t="str">
        <f>IF(ISBLANK(B136),"",COUNTA($B$11:B136))</f>
        <v/>
      </c>
      <c r="B136" s="68"/>
      <c r="C136" s="66"/>
      <c r="D136" s="66" t="str">
        <f t="shared" si="9"/>
        <v/>
      </c>
      <c r="E136" s="66"/>
      <c r="F136" s="66" t="str">
        <f t="shared" si="10"/>
        <v/>
      </c>
      <c r="G136" s="66"/>
      <c r="H136" s="183" t="str">
        <f t="shared" si="6"/>
        <v/>
      </c>
      <c r="I136" s="183" t="str">
        <f t="shared" si="8"/>
        <v/>
      </c>
    </row>
    <row r="137" spans="1:9" hidden="1">
      <c r="A137" s="109" t="str">
        <f>IF(ISBLANK(B137),"",COUNTA($B$11:B137))</f>
        <v/>
      </c>
      <c r="B137" s="68"/>
      <c r="C137" s="66"/>
      <c r="D137" s="66" t="str">
        <f t="shared" si="9"/>
        <v/>
      </c>
      <c r="E137" s="66"/>
      <c r="F137" s="66" t="str">
        <f t="shared" si="10"/>
        <v/>
      </c>
      <c r="G137" s="66"/>
      <c r="H137" s="183" t="str">
        <f t="shared" si="6"/>
        <v/>
      </c>
      <c r="I137" s="183" t="str">
        <f t="shared" si="8"/>
        <v/>
      </c>
    </row>
    <row r="138" spans="1:9" hidden="1">
      <c r="A138" s="109" t="str">
        <f>IF(ISBLANK(B138),"",COUNTA($B$11:B138))</f>
        <v/>
      </c>
      <c r="B138" s="68"/>
      <c r="C138" s="66"/>
      <c r="D138" s="66" t="str">
        <f t="shared" si="9"/>
        <v/>
      </c>
      <c r="E138" s="66"/>
      <c r="F138" s="66" t="str">
        <f t="shared" si="10"/>
        <v/>
      </c>
      <c r="G138" s="66"/>
      <c r="H138" s="183" t="str">
        <f t="shared" si="6"/>
        <v/>
      </c>
      <c r="I138" s="183" t="str">
        <f t="shared" si="8"/>
        <v/>
      </c>
    </row>
    <row r="139" spans="1:9" hidden="1">
      <c r="A139" s="109" t="str">
        <f>IF(ISBLANK(B139),"",COUNTA($B$11:B139))</f>
        <v/>
      </c>
      <c r="B139" s="68"/>
      <c r="C139" s="66"/>
      <c r="D139" s="66" t="str">
        <f t="shared" si="9"/>
        <v/>
      </c>
      <c r="E139" s="66"/>
      <c r="F139" s="66" t="str">
        <f t="shared" si="10"/>
        <v/>
      </c>
      <c r="G139" s="66"/>
      <c r="H139" s="183" t="str">
        <f t="shared" si="6"/>
        <v/>
      </c>
      <c r="I139" s="183" t="str">
        <f t="shared" si="8"/>
        <v/>
      </c>
    </row>
    <row r="140" spans="1:9" hidden="1">
      <c r="A140" s="109" t="str">
        <f>IF(ISBLANK(B140),"",COUNTA($B$11:B140))</f>
        <v/>
      </c>
      <c r="B140" s="68"/>
      <c r="C140" s="66"/>
      <c r="D140" s="66" t="str">
        <f t="shared" si="9"/>
        <v/>
      </c>
      <c r="E140" s="66"/>
      <c r="F140" s="66" t="str">
        <f t="shared" si="10"/>
        <v/>
      </c>
      <c r="G140" s="66"/>
      <c r="H140" s="183" t="str">
        <f t="shared" ref="H140:H203" si="11">IF(G140="","",G140*1)</f>
        <v/>
      </c>
      <c r="I140" s="183" t="str">
        <f t="shared" si="8"/>
        <v/>
      </c>
    </row>
    <row r="141" spans="1:9" hidden="1">
      <c r="A141" s="109" t="str">
        <f>IF(ISBLANK(B141),"",COUNTA($B$11:B141))</f>
        <v/>
      </c>
      <c r="B141" s="68"/>
      <c r="C141" s="66"/>
      <c r="D141" s="66" t="str">
        <f t="shared" si="9"/>
        <v/>
      </c>
      <c r="E141" s="66"/>
      <c r="F141" s="66" t="str">
        <f t="shared" si="10"/>
        <v/>
      </c>
      <c r="G141" s="66"/>
      <c r="H141" s="183" t="str">
        <f t="shared" si="11"/>
        <v/>
      </c>
      <c r="I141" s="183" t="str">
        <f t="shared" ref="I141:I204" si="12">IF(B141="","",SUM(D141,F141,H141))</f>
        <v/>
      </c>
    </row>
    <row r="142" spans="1:9" hidden="1">
      <c r="A142" s="109" t="str">
        <f>IF(ISBLANK(B142),"",COUNTA($B$11:B142))</f>
        <v/>
      </c>
      <c r="B142" s="68"/>
      <c r="C142" s="66"/>
      <c r="D142" s="66" t="str">
        <f t="shared" si="9"/>
        <v/>
      </c>
      <c r="E142" s="66"/>
      <c r="F142" s="66" t="str">
        <f t="shared" si="10"/>
        <v/>
      </c>
      <c r="G142" s="66"/>
      <c r="H142" s="183" t="str">
        <f t="shared" si="11"/>
        <v/>
      </c>
      <c r="I142" s="183" t="str">
        <f t="shared" si="12"/>
        <v/>
      </c>
    </row>
    <row r="143" spans="1:9" hidden="1">
      <c r="A143" s="109" t="str">
        <f>IF(ISBLANK(B143),"",COUNTA($B$11:B143))</f>
        <v/>
      </c>
      <c r="B143" s="68"/>
      <c r="C143" s="66"/>
      <c r="D143" s="66" t="str">
        <f t="shared" si="9"/>
        <v/>
      </c>
      <c r="E143" s="66"/>
      <c r="F143" s="66" t="str">
        <f t="shared" si="10"/>
        <v/>
      </c>
      <c r="G143" s="66"/>
      <c r="H143" s="183" t="str">
        <f t="shared" si="11"/>
        <v/>
      </c>
      <c r="I143" s="183" t="str">
        <f t="shared" si="12"/>
        <v/>
      </c>
    </row>
    <row r="144" spans="1:9" hidden="1">
      <c r="A144" s="109" t="str">
        <f>IF(ISBLANK(B144),"",COUNTA($B$11:B144))</f>
        <v/>
      </c>
      <c r="B144" s="68"/>
      <c r="C144" s="66"/>
      <c r="D144" s="66" t="str">
        <f t="shared" si="9"/>
        <v/>
      </c>
      <c r="E144" s="66"/>
      <c r="F144" s="66" t="str">
        <f t="shared" si="10"/>
        <v/>
      </c>
      <c r="G144" s="66"/>
      <c r="H144" s="183" t="str">
        <f t="shared" si="11"/>
        <v/>
      </c>
      <c r="I144" s="183" t="str">
        <f t="shared" si="12"/>
        <v/>
      </c>
    </row>
    <row r="145" spans="1:9" hidden="1">
      <c r="A145" s="109" t="str">
        <f>IF(ISBLANK(B145),"",COUNTA($B$11:B145))</f>
        <v/>
      </c>
      <c r="B145" s="68"/>
      <c r="C145" s="66"/>
      <c r="D145" s="66" t="str">
        <f t="shared" si="9"/>
        <v/>
      </c>
      <c r="E145" s="66"/>
      <c r="F145" s="66" t="str">
        <f t="shared" si="10"/>
        <v/>
      </c>
      <c r="G145" s="66"/>
      <c r="H145" s="183" t="str">
        <f t="shared" si="11"/>
        <v/>
      </c>
      <c r="I145" s="183" t="str">
        <f t="shared" si="12"/>
        <v/>
      </c>
    </row>
    <row r="146" spans="1:9" hidden="1">
      <c r="A146" s="109" t="str">
        <f>IF(ISBLANK(B146),"",COUNTA($B$11:B146))</f>
        <v/>
      </c>
      <c r="B146" s="68"/>
      <c r="C146" s="66"/>
      <c r="D146" s="66" t="str">
        <f t="shared" si="9"/>
        <v/>
      </c>
      <c r="E146" s="66"/>
      <c r="F146" s="66" t="str">
        <f t="shared" si="10"/>
        <v/>
      </c>
      <c r="G146" s="66"/>
      <c r="H146" s="183" t="str">
        <f t="shared" si="11"/>
        <v/>
      </c>
      <c r="I146" s="183" t="str">
        <f t="shared" si="12"/>
        <v/>
      </c>
    </row>
    <row r="147" spans="1:9" hidden="1">
      <c r="A147" s="109" t="str">
        <f>IF(ISBLANK(B147),"",COUNTA($B$11:B147))</f>
        <v/>
      </c>
      <c r="B147" s="68"/>
      <c r="C147" s="66"/>
      <c r="D147" s="66" t="str">
        <f t="shared" si="9"/>
        <v/>
      </c>
      <c r="E147" s="66"/>
      <c r="F147" s="66" t="str">
        <f t="shared" si="10"/>
        <v/>
      </c>
      <c r="G147" s="66"/>
      <c r="H147" s="183" t="str">
        <f t="shared" si="11"/>
        <v/>
      </c>
      <c r="I147" s="183" t="str">
        <f t="shared" si="12"/>
        <v/>
      </c>
    </row>
    <row r="148" spans="1:9" hidden="1">
      <c r="A148" s="109" t="str">
        <f>IF(ISBLANK(B148),"",COUNTA($B$11:B148))</f>
        <v/>
      </c>
      <c r="B148" s="68"/>
      <c r="C148" s="66"/>
      <c r="D148" s="66" t="str">
        <f t="shared" ref="D148:D211" si="13">IF(C148="","",C148*1)</f>
        <v/>
      </c>
      <c r="E148" s="66"/>
      <c r="F148" s="66" t="str">
        <f t="shared" ref="F148:F211" si="14">IF(E148="","",E148*1.5)</f>
        <v/>
      </c>
      <c r="G148" s="66"/>
      <c r="H148" s="183" t="str">
        <f t="shared" si="11"/>
        <v/>
      </c>
      <c r="I148" s="183" t="str">
        <f t="shared" si="12"/>
        <v/>
      </c>
    </row>
    <row r="149" spans="1:9" hidden="1">
      <c r="A149" s="109" t="str">
        <f>IF(ISBLANK(B149),"",COUNTA($B$11:B149))</f>
        <v/>
      </c>
      <c r="B149" s="68"/>
      <c r="C149" s="66"/>
      <c r="D149" s="66" t="str">
        <f t="shared" si="13"/>
        <v/>
      </c>
      <c r="E149" s="66"/>
      <c r="F149" s="66" t="str">
        <f t="shared" si="14"/>
        <v/>
      </c>
      <c r="G149" s="66"/>
      <c r="H149" s="183" t="str">
        <f t="shared" si="11"/>
        <v/>
      </c>
      <c r="I149" s="183" t="str">
        <f t="shared" si="12"/>
        <v/>
      </c>
    </row>
    <row r="150" spans="1:9" hidden="1">
      <c r="A150" s="109" t="str">
        <f>IF(ISBLANK(B150),"",COUNTA($B$11:B150))</f>
        <v/>
      </c>
      <c r="B150" s="68"/>
      <c r="C150" s="66"/>
      <c r="D150" s="66" t="str">
        <f t="shared" si="13"/>
        <v/>
      </c>
      <c r="E150" s="66"/>
      <c r="F150" s="66" t="str">
        <f t="shared" si="14"/>
        <v/>
      </c>
      <c r="G150" s="66"/>
      <c r="H150" s="183" t="str">
        <f t="shared" si="11"/>
        <v/>
      </c>
      <c r="I150" s="183" t="str">
        <f t="shared" si="12"/>
        <v/>
      </c>
    </row>
    <row r="151" spans="1:9" hidden="1">
      <c r="A151" s="109" t="str">
        <f>IF(ISBLANK(B151),"",COUNTA($B$11:B151))</f>
        <v/>
      </c>
      <c r="B151" s="68"/>
      <c r="C151" s="66"/>
      <c r="D151" s="66" t="str">
        <f t="shared" si="13"/>
        <v/>
      </c>
      <c r="E151" s="66"/>
      <c r="F151" s="66" t="str">
        <f t="shared" si="14"/>
        <v/>
      </c>
      <c r="G151" s="66"/>
      <c r="H151" s="183" t="str">
        <f t="shared" si="11"/>
        <v/>
      </c>
      <c r="I151" s="183" t="str">
        <f t="shared" si="12"/>
        <v/>
      </c>
    </row>
    <row r="152" spans="1:9" hidden="1">
      <c r="A152" s="109" t="str">
        <f>IF(ISBLANK(B152),"",COUNTA($B$11:B152))</f>
        <v/>
      </c>
      <c r="B152" s="68"/>
      <c r="C152" s="66"/>
      <c r="D152" s="66" t="str">
        <f t="shared" si="13"/>
        <v/>
      </c>
      <c r="E152" s="66"/>
      <c r="F152" s="66" t="str">
        <f t="shared" si="14"/>
        <v/>
      </c>
      <c r="G152" s="66"/>
      <c r="H152" s="183" t="str">
        <f t="shared" si="11"/>
        <v/>
      </c>
      <c r="I152" s="183" t="str">
        <f t="shared" si="12"/>
        <v/>
      </c>
    </row>
    <row r="153" spans="1:9" hidden="1">
      <c r="A153" s="109" t="str">
        <f>IF(ISBLANK(B153),"",COUNTA($B$11:B153))</f>
        <v/>
      </c>
      <c r="B153" s="68"/>
      <c r="C153" s="66"/>
      <c r="D153" s="66" t="str">
        <f t="shared" si="13"/>
        <v/>
      </c>
      <c r="E153" s="66"/>
      <c r="F153" s="66" t="str">
        <f t="shared" si="14"/>
        <v/>
      </c>
      <c r="G153" s="66"/>
      <c r="H153" s="183" t="str">
        <f t="shared" si="11"/>
        <v/>
      </c>
      <c r="I153" s="183" t="str">
        <f t="shared" si="12"/>
        <v/>
      </c>
    </row>
    <row r="154" spans="1:9" hidden="1">
      <c r="A154" s="109" t="str">
        <f>IF(ISBLANK(B154),"",COUNTA($B$11:B154))</f>
        <v/>
      </c>
      <c r="B154" s="68"/>
      <c r="C154" s="66"/>
      <c r="D154" s="66" t="str">
        <f t="shared" si="13"/>
        <v/>
      </c>
      <c r="E154" s="66"/>
      <c r="F154" s="66" t="str">
        <f t="shared" si="14"/>
        <v/>
      </c>
      <c r="G154" s="66"/>
      <c r="H154" s="183" t="str">
        <f t="shared" si="11"/>
        <v/>
      </c>
      <c r="I154" s="183" t="str">
        <f t="shared" si="12"/>
        <v/>
      </c>
    </row>
    <row r="155" spans="1:9" hidden="1">
      <c r="A155" s="109" t="str">
        <f>IF(ISBLANK(B155),"",COUNTA($B$11:B155))</f>
        <v/>
      </c>
      <c r="B155" s="68"/>
      <c r="C155" s="66"/>
      <c r="D155" s="66" t="str">
        <f t="shared" si="13"/>
        <v/>
      </c>
      <c r="E155" s="66"/>
      <c r="F155" s="66" t="str">
        <f t="shared" si="14"/>
        <v/>
      </c>
      <c r="G155" s="66"/>
      <c r="H155" s="183" t="str">
        <f t="shared" si="11"/>
        <v/>
      </c>
      <c r="I155" s="183" t="str">
        <f t="shared" si="12"/>
        <v/>
      </c>
    </row>
    <row r="156" spans="1:9" hidden="1">
      <c r="A156" s="109" t="str">
        <f>IF(ISBLANK(B156),"",COUNTA($B$11:B156))</f>
        <v/>
      </c>
      <c r="B156" s="68"/>
      <c r="C156" s="66"/>
      <c r="D156" s="66" t="str">
        <f t="shared" si="13"/>
        <v/>
      </c>
      <c r="E156" s="66"/>
      <c r="F156" s="66" t="str">
        <f t="shared" si="14"/>
        <v/>
      </c>
      <c r="G156" s="66"/>
      <c r="H156" s="183" t="str">
        <f t="shared" si="11"/>
        <v/>
      </c>
      <c r="I156" s="183" t="str">
        <f t="shared" si="12"/>
        <v/>
      </c>
    </row>
    <row r="157" spans="1:9" hidden="1">
      <c r="A157" s="109" t="str">
        <f>IF(ISBLANK(B157),"",COUNTA($B$11:B157))</f>
        <v/>
      </c>
      <c r="B157" s="68"/>
      <c r="C157" s="66"/>
      <c r="D157" s="66" t="str">
        <f t="shared" si="13"/>
        <v/>
      </c>
      <c r="E157" s="66"/>
      <c r="F157" s="66" t="str">
        <f t="shared" si="14"/>
        <v/>
      </c>
      <c r="G157" s="66"/>
      <c r="H157" s="183" t="str">
        <f t="shared" si="11"/>
        <v/>
      </c>
      <c r="I157" s="183" t="str">
        <f t="shared" si="12"/>
        <v/>
      </c>
    </row>
    <row r="158" spans="1:9" hidden="1">
      <c r="A158" s="109" t="str">
        <f>IF(ISBLANK(B158),"",COUNTA($B$11:B158))</f>
        <v/>
      </c>
      <c r="B158" s="68"/>
      <c r="C158" s="66"/>
      <c r="D158" s="66" t="str">
        <f t="shared" si="13"/>
        <v/>
      </c>
      <c r="E158" s="66"/>
      <c r="F158" s="66" t="str">
        <f t="shared" si="14"/>
        <v/>
      </c>
      <c r="G158" s="66"/>
      <c r="H158" s="183" t="str">
        <f t="shared" si="11"/>
        <v/>
      </c>
      <c r="I158" s="183" t="str">
        <f t="shared" si="12"/>
        <v/>
      </c>
    </row>
    <row r="159" spans="1:9" hidden="1">
      <c r="A159" s="109" t="str">
        <f>IF(ISBLANK(B159),"",COUNTA($B$11:B159))</f>
        <v/>
      </c>
      <c r="B159" s="68"/>
      <c r="C159" s="66"/>
      <c r="D159" s="66" t="str">
        <f t="shared" si="13"/>
        <v/>
      </c>
      <c r="E159" s="66"/>
      <c r="F159" s="66" t="str">
        <f t="shared" si="14"/>
        <v/>
      </c>
      <c r="G159" s="66"/>
      <c r="H159" s="183" t="str">
        <f t="shared" si="11"/>
        <v/>
      </c>
      <c r="I159" s="183" t="str">
        <f t="shared" si="12"/>
        <v/>
      </c>
    </row>
    <row r="160" spans="1:9" hidden="1">
      <c r="A160" s="109" t="str">
        <f>IF(ISBLANK(B160),"",COUNTA($B$11:B160))</f>
        <v/>
      </c>
      <c r="B160" s="68"/>
      <c r="C160" s="66"/>
      <c r="D160" s="66" t="str">
        <f t="shared" si="13"/>
        <v/>
      </c>
      <c r="E160" s="66"/>
      <c r="F160" s="66" t="str">
        <f t="shared" si="14"/>
        <v/>
      </c>
      <c r="G160" s="66"/>
      <c r="H160" s="183" t="str">
        <f t="shared" si="11"/>
        <v/>
      </c>
      <c r="I160" s="183" t="str">
        <f t="shared" si="12"/>
        <v/>
      </c>
    </row>
    <row r="161" spans="1:9" hidden="1">
      <c r="A161" s="109" t="str">
        <f>IF(ISBLANK(B161),"",COUNTA($B$11:B161))</f>
        <v/>
      </c>
      <c r="B161" s="68"/>
      <c r="C161" s="66"/>
      <c r="D161" s="66" t="str">
        <f t="shared" si="13"/>
        <v/>
      </c>
      <c r="E161" s="66"/>
      <c r="F161" s="66" t="str">
        <f t="shared" si="14"/>
        <v/>
      </c>
      <c r="G161" s="66"/>
      <c r="H161" s="183" t="str">
        <f t="shared" si="11"/>
        <v/>
      </c>
      <c r="I161" s="183" t="str">
        <f t="shared" si="12"/>
        <v/>
      </c>
    </row>
    <row r="162" spans="1:9" hidden="1">
      <c r="A162" s="109" t="str">
        <f>IF(ISBLANK(B162),"",COUNTA($B$11:B162))</f>
        <v/>
      </c>
      <c r="B162" s="68"/>
      <c r="C162" s="66"/>
      <c r="D162" s="66" t="str">
        <f t="shared" si="13"/>
        <v/>
      </c>
      <c r="E162" s="66"/>
      <c r="F162" s="66" t="str">
        <f t="shared" si="14"/>
        <v/>
      </c>
      <c r="G162" s="66"/>
      <c r="H162" s="183" t="str">
        <f t="shared" si="11"/>
        <v/>
      </c>
      <c r="I162" s="183" t="str">
        <f t="shared" si="12"/>
        <v/>
      </c>
    </row>
    <row r="163" spans="1:9" hidden="1">
      <c r="A163" s="109" t="str">
        <f>IF(ISBLANK(B163),"",COUNTA($B$11:B163))</f>
        <v/>
      </c>
      <c r="B163" s="68"/>
      <c r="C163" s="66"/>
      <c r="D163" s="66" t="str">
        <f t="shared" si="13"/>
        <v/>
      </c>
      <c r="E163" s="66"/>
      <c r="F163" s="66" t="str">
        <f t="shared" si="14"/>
        <v/>
      </c>
      <c r="G163" s="66"/>
      <c r="H163" s="183" t="str">
        <f t="shared" si="11"/>
        <v/>
      </c>
      <c r="I163" s="183" t="str">
        <f t="shared" si="12"/>
        <v/>
      </c>
    </row>
    <row r="164" spans="1:9" hidden="1">
      <c r="A164" s="109" t="str">
        <f>IF(ISBLANK(B164),"",COUNTA($B$11:B164))</f>
        <v/>
      </c>
      <c r="B164" s="68"/>
      <c r="C164" s="66"/>
      <c r="D164" s="66" t="str">
        <f t="shared" si="13"/>
        <v/>
      </c>
      <c r="E164" s="66"/>
      <c r="F164" s="66" t="str">
        <f t="shared" si="14"/>
        <v/>
      </c>
      <c r="G164" s="66"/>
      <c r="H164" s="183" t="str">
        <f t="shared" si="11"/>
        <v/>
      </c>
      <c r="I164" s="183" t="str">
        <f t="shared" si="12"/>
        <v/>
      </c>
    </row>
    <row r="165" spans="1:9" hidden="1">
      <c r="A165" s="109" t="str">
        <f>IF(ISBLANK(B165),"",COUNTA($B$11:B165))</f>
        <v/>
      </c>
      <c r="B165" s="68"/>
      <c r="C165" s="66"/>
      <c r="D165" s="66" t="str">
        <f t="shared" si="13"/>
        <v/>
      </c>
      <c r="E165" s="66"/>
      <c r="F165" s="66" t="str">
        <f t="shared" si="14"/>
        <v/>
      </c>
      <c r="G165" s="66"/>
      <c r="H165" s="183" t="str">
        <f t="shared" si="11"/>
        <v/>
      </c>
      <c r="I165" s="183" t="str">
        <f t="shared" si="12"/>
        <v/>
      </c>
    </row>
    <row r="166" spans="1:9" hidden="1">
      <c r="A166" s="109" t="str">
        <f>IF(ISBLANK(B166),"",COUNTA($B$11:B166))</f>
        <v/>
      </c>
      <c r="B166" s="68"/>
      <c r="C166" s="66"/>
      <c r="D166" s="66" t="str">
        <f t="shared" si="13"/>
        <v/>
      </c>
      <c r="E166" s="66"/>
      <c r="F166" s="66" t="str">
        <f t="shared" si="14"/>
        <v/>
      </c>
      <c r="G166" s="66"/>
      <c r="H166" s="183" t="str">
        <f t="shared" si="11"/>
        <v/>
      </c>
      <c r="I166" s="183" t="str">
        <f t="shared" si="12"/>
        <v/>
      </c>
    </row>
    <row r="167" spans="1:9" hidden="1">
      <c r="A167" s="109" t="str">
        <f>IF(ISBLANK(B167),"",COUNTA($B$11:B167))</f>
        <v/>
      </c>
      <c r="B167" s="68"/>
      <c r="C167" s="66"/>
      <c r="D167" s="66" t="str">
        <f t="shared" si="13"/>
        <v/>
      </c>
      <c r="E167" s="66"/>
      <c r="F167" s="66" t="str">
        <f t="shared" si="14"/>
        <v/>
      </c>
      <c r="G167" s="66"/>
      <c r="H167" s="183" t="str">
        <f t="shared" si="11"/>
        <v/>
      </c>
      <c r="I167" s="183" t="str">
        <f t="shared" si="12"/>
        <v/>
      </c>
    </row>
    <row r="168" spans="1:9" hidden="1">
      <c r="A168" s="109" t="str">
        <f>IF(ISBLANK(B168),"",COUNTA($B$11:B168))</f>
        <v/>
      </c>
      <c r="B168" s="68"/>
      <c r="C168" s="66"/>
      <c r="D168" s="66" t="str">
        <f t="shared" si="13"/>
        <v/>
      </c>
      <c r="E168" s="66"/>
      <c r="F168" s="66" t="str">
        <f t="shared" si="14"/>
        <v/>
      </c>
      <c r="G168" s="66"/>
      <c r="H168" s="183" t="str">
        <f t="shared" si="11"/>
        <v/>
      </c>
      <c r="I168" s="183" t="str">
        <f t="shared" si="12"/>
        <v/>
      </c>
    </row>
    <row r="169" spans="1:9" hidden="1">
      <c r="A169" s="109" t="str">
        <f>IF(ISBLANK(B169),"",COUNTA($B$11:B169))</f>
        <v/>
      </c>
      <c r="B169" s="68"/>
      <c r="C169" s="66"/>
      <c r="D169" s="66" t="str">
        <f t="shared" si="13"/>
        <v/>
      </c>
      <c r="E169" s="66"/>
      <c r="F169" s="66" t="str">
        <f t="shared" si="14"/>
        <v/>
      </c>
      <c r="G169" s="66"/>
      <c r="H169" s="183" t="str">
        <f t="shared" si="11"/>
        <v/>
      </c>
      <c r="I169" s="183" t="str">
        <f t="shared" si="12"/>
        <v/>
      </c>
    </row>
    <row r="170" spans="1:9" hidden="1">
      <c r="A170" s="109" t="str">
        <f>IF(ISBLANK(B170),"",COUNTA($B$11:B170))</f>
        <v/>
      </c>
      <c r="B170" s="68"/>
      <c r="C170" s="66"/>
      <c r="D170" s="66" t="str">
        <f t="shared" si="13"/>
        <v/>
      </c>
      <c r="E170" s="66"/>
      <c r="F170" s="66" t="str">
        <f t="shared" si="14"/>
        <v/>
      </c>
      <c r="G170" s="66"/>
      <c r="H170" s="183" t="str">
        <f t="shared" si="11"/>
        <v/>
      </c>
      <c r="I170" s="183" t="str">
        <f t="shared" si="12"/>
        <v/>
      </c>
    </row>
    <row r="171" spans="1:9" hidden="1">
      <c r="A171" s="109" t="str">
        <f>IF(ISBLANK(B171),"",COUNTA($B$11:B171))</f>
        <v/>
      </c>
      <c r="B171" s="68"/>
      <c r="C171" s="66"/>
      <c r="D171" s="66" t="str">
        <f t="shared" si="13"/>
        <v/>
      </c>
      <c r="E171" s="66"/>
      <c r="F171" s="66" t="str">
        <f t="shared" si="14"/>
        <v/>
      </c>
      <c r="G171" s="66"/>
      <c r="H171" s="183" t="str">
        <f t="shared" si="11"/>
        <v/>
      </c>
      <c r="I171" s="183" t="str">
        <f t="shared" si="12"/>
        <v/>
      </c>
    </row>
    <row r="172" spans="1:9" hidden="1">
      <c r="A172" s="109" t="str">
        <f>IF(ISBLANK(B172),"",COUNTA($B$11:B172))</f>
        <v/>
      </c>
      <c r="B172" s="68"/>
      <c r="C172" s="66"/>
      <c r="D172" s="66" t="str">
        <f t="shared" si="13"/>
        <v/>
      </c>
      <c r="E172" s="66"/>
      <c r="F172" s="66" t="str">
        <f t="shared" si="14"/>
        <v/>
      </c>
      <c r="G172" s="66"/>
      <c r="H172" s="183" t="str">
        <f t="shared" si="11"/>
        <v/>
      </c>
      <c r="I172" s="183" t="str">
        <f t="shared" si="12"/>
        <v/>
      </c>
    </row>
    <row r="173" spans="1:9" hidden="1">
      <c r="A173" s="109" t="str">
        <f>IF(ISBLANK(B173),"",COUNTA($B$11:B173))</f>
        <v/>
      </c>
      <c r="B173" s="68"/>
      <c r="C173" s="66"/>
      <c r="D173" s="66" t="str">
        <f t="shared" si="13"/>
        <v/>
      </c>
      <c r="E173" s="66"/>
      <c r="F173" s="66" t="str">
        <f t="shared" si="14"/>
        <v/>
      </c>
      <c r="G173" s="66"/>
      <c r="H173" s="183" t="str">
        <f t="shared" si="11"/>
        <v/>
      </c>
      <c r="I173" s="183" t="str">
        <f t="shared" si="12"/>
        <v/>
      </c>
    </row>
    <row r="174" spans="1:9" hidden="1">
      <c r="A174" s="109" t="str">
        <f>IF(ISBLANK(B174),"",COUNTA($B$11:B174))</f>
        <v/>
      </c>
      <c r="B174" s="68"/>
      <c r="C174" s="66"/>
      <c r="D174" s="66" t="str">
        <f t="shared" si="13"/>
        <v/>
      </c>
      <c r="E174" s="66"/>
      <c r="F174" s="66" t="str">
        <f t="shared" si="14"/>
        <v/>
      </c>
      <c r="G174" s="66"/>
      <c r="H174" s="183" t="str">
        <f t="shared" si="11"/>
        <v/>
      </c>
      <c r="I174" s="183" t="str">
        <f t="shared" si="12"/>
        <v/>
      </c>
    </row>
    <row r="175" spans="1:9" hidden="1">
      <c r="A175" s="109" t="str">
        <f>IF(ISBLANK(B175),"",COUNTA($B$11:B175))</f>
        <v/>
      </c>
      <c r="B175" s="68"/>
      <c r="C175" s="66"/>
      <c r="D175" s="66" t="str">
        <f t="shared" si="13"/>
        <v/>
      </c>
      <c r="E175" s="66"/>
      <c r="F175" s="66" t="str">
        <f t="shared" si="14"/>
        <v/>
      </c>
      <c r="G175" s="66"/>
      <c r="H175" s="183" t="str">
        <f t="shared" si="11"/>
        <v/>
      </c>
      <c r="I175" s="183" t="str">
        <f t="shared" si="12"/>
        <v/>
      </c>
    </row>
    <row r="176" spans="1:9" hidden="1">
      <c r="A176" s="109" t="str">
        <f>IF(ISBLANK(B176),"",COUNTA($B$11:B176))</f>
        <v/>
      </c>
      <c r="B176" s="68"/>
      <c r="C176" s="66"/>
      <c r="D176" s="66" t="str">
        <f t="shared" si="13"/>
        <v/>
      </c>
      <c r="E176" s="66"/>
      <c r="F176" s="66" t="str">
        <f t="shared" si="14"/>
        <v/>
      </c>
      <c r="G176" s="66"/>
      <c r="H176" s="183" t="str">
        <f t="shared" si="11"/>
        <v/>
      </c>
      <c r="I176" s="183" t="str">
        <f t="shared" si="12"/>
        <v/>
      </c>
    </row>
    <row r="177" spans="1:9" hidden="1">
      <c r="A177" s="109" t="str">
        <f>IF(ISBLANK(B177),"",COUNTA($B$11:B177))</f>
        <v/>
      </c>
      <c r="B177" s="68"/>
      <c r="C177" s="66"/>
      <c r="D177" s="66" t="str">
        <f t="shared" si="13"/>
        <v/>
      </c>
      <c r="E177" s="66"/>
      <c r="F177" s="66" t="str">
        <f t="shared" si="14"/>
        <v/>
      </c>
      <c r="G177" s="66"/>
      <c r="H177" s="183" t="str">
        <f t="shared" si="11"/>
        <v/>
      </c>
      <c r="I177" s="183" t="str">
        <f t="shared" si="12"/>
        <v/>
      </c>
    </row>
    <row r="178" spans="1:9" hidden="1">
      <c r="A178" s="109" t="str">
        <f>IF(ISBLANK(B178),"",COUNTA($B$11:B178))</f>
        <v/>
      </c>
      <c r="B178" s="68"/>
      <c r="C178" s="66"/>
      <c r="D178" s="66" t="str">
        <f t="shared" si="13"/>
        <v/>
      </c>
      <c r="E178" s="66"/>
      <c r="F178" s="66" t="str">
        <f t="shared" si="14"/>
        <v/>
      </c>
      <c r="G178" s="66"/>
      <c r="H178" s="183" t="str">
        <f t="shared" si="11"/>
        <v/>
      </c>
      <c r="I178" s="183" t="str">
        <f t="shared" si="12"/>
        <v/>
      </c>
    </row>
    <row r="179" spans="1:9" hidden="1">
      <c r="A179" s="109" t="str">
        <f>IF(ISBLANK(B179),"",COUNTA($B$11:B179))</f>
        <v/>
      </c>
      <c r="B179" s="68"/>
      <c r="C179" s="66"/>
      <c r="D179" s="66" t="str">
        <f t="shared" si="13"/>
        <v/>
      </c>
      <c r="E179" s="66"/>
      <c r="F179" s="66" t="str">
        <f t="shared" si="14"/>
        <v/>
      </c>
      <c r="G179" s="66"/>
      <c r="H179" s="183" t="str">
        <f t="shared" si="11"/>
        <v/>
      </c>
      <c r="I179" s="183" t="str">
        <f t="shared" si="12"/>
        <v/>
      </c>
    </row>
    <row r="180" spans="1:9" hidden="1">
      <c r="A180" s="109" t="str">
        <f>IF(ISBLANK(B180),"",COUNTA($B$11:B180))</f>
        <v/>
      </c>
      <c r="B180" s="68"/>
      <c r="C180" s="66"/>
      <c r="D180" s="66" t="str">
        <f t="shared" si="13"/>
        <v/>
      </c>
      <c r="E180" s="66"/>
      <c r="F180" s="66" t="str">
        <f t="shared" si="14"/>
        <v/>
      </c>
      <c r="G180" s="66"/>
      <c r="H180" s="183" t="str">
        <f t="shared" si="11"/>
        <v/>
      </c>
      <c r="I180" s="183" t="str">
        <f t="shared" si="12"/>
        <v/>
      </c>
    </row>
    <row r="181" spans="1:9" hidden="1">
      <c r="A181" s="109" t="str">
        <f>IF(ISBLANK(B181),"",COUNTA($B$11:B181))</f>
        <v/>
      </c>
      <c r="B181" s="68"/>
      <c r="C181" s="66"/>
      <c r="D181" s="66" t="str">
        <f t="shared" si="13"/>
        <v/>
      </c>
      <c r="E181" s="66"/>
      <c r="F181" s="66" t="str">
        <f t="shared" si="14"/>
        <v/>
      </c>
      <c r="G181" s="66"/>
      <c r="H181" s="183" t="str">
        <f t="shared" si="11"/>
        <v/>
      </c>
      <c r="I181" s="183" t="str">
        <f t="shared" si="12"/>
        <v/>
      </c>
    </row>
    <row r="182" spans="1:9" hidden="1">
      <c r="A182" s="109" t="str">
        <f>IF(ISBLANK(B182),"",COUNTA($B$11:B182))</f>
        <v/>
      </c>
      <c r="B182" s="68"/>
      <c r="C182" s="66"/>
      <c r="D182" s="66" t="str">
        <f t="shared" si="13"/>
        <v/>
      </c>
      <c r="E182" s="66"/>
      <c r="F182" s="66" t="str">
        <f t="shared" si="14"/>
        <v/>
      </c>
      <c r="G182" s="66"/>
      <c r="H182" s="183" t="str">
        <f t="shared" si="11"/>
        <v/>
      </c>
      <c r="I182" s="183" t="str">
        <f t="shared" si="12"/>
        <v/>
      </c>
    </row>
    <row r="183" spans="1:9" hidden="1">
      <c r="A183" s="109" t="str">
        <f>IF(ISBLANK(B183),"",COUNTA($B$11:B183))</f>
        <v/>
      </c>
      <c r="B183" s="68"/>
      <c r="C183" s="66"/>
      <c r="D183" s="66" t="str">
        <f t="shared" si="13"/>
        <v/>
      </c>
      <c r="E183" s="66"/>
      <c r="F183" s="66" t="str">
        <f t="shared" si="14"/>
        <v/>
      </c>
      <c r="G183" s="66"/>
      <c r="H183" s="183" t="str">
        <f t="shared" si="11"/>
        <v/>
      </c>
      <c r="I183" s="183" t="str">
        <f t="shared" si="12"/>
        <v/>
      </c>
    </row>
    <row r="184" spans="1:9" hidden="1">
      <c r="A184" s="109" t="str">
        <f>IF(ISBLANK(B184),"",COUNTA($B$11:B184))</f>
        <v/>
      </c>
      <c r="B184" s="68"/>
      <c r="C184" s="66"/>
      <c r="D184" s="66" t="str">
        <f t="shared" si="13"/>
        <v/>
      </c>
      <c r="E184" s="66"/>
      <c r="F184" s="66" t="str">
        <f t="shared" si="14"/>
        <v/>
      </c>
      <c r="G184" s="66"/>
      <c r="H184" s="183" t="str">
        <f t="shared" si="11"/>
        <v/>
      </c>
      <c r="I184" s="183" t="str">
        <f t="shared" si="12"/>
        <v/>
      </c>
    </row>
    <row r="185" spans="1:9" hidden="1">
      <c r="A185" s="109" t="str">
        <f>IF(ISBLANK(B185),"",COUNTA($B$11:B185))</f>
        <v/>
      </c>
      <c r="B185" s="68"/>
      <c r="C185" s="66"/>
      <c r="D185" s="66" t="str">
        <f t="shared" si="13"/>
        <v/>
      </c>
      <c r="E185" s="66"/>
      <c r="F185" s="66" t="str">
        <f t="shared" si="14"/>
        <v/>
      </c>
      <c r="G185" s="66"/>
      <c r="H185" s="183" t="str">
        <f t="shared" si="11"/>
        <v/>
      </c>
      <c r="I185" s="183" t="str">
        <f t="shared" si="12"/>
        <v/>
      </c>
    </row>
    <row r="186" spans="1:9" hidden="1">
      <c r="A186" s="109" t="str">
        <f>IF(ISBLANK(B186),"",COUNTA($B$11:B186))</f>
        <v/>
      </c>
      <c r="B186" s="68"/>
      <c r="C186" s="66"/>
      <c r="D186" s="66" t="str">
        <f t="shared" si="13"/>
        <v/>
      </c>
      <c r="E186" s="66"/>
      <c r="F186" s="66" t="str">
        <f t="shared" si="14"/>
        <v/>
      </c>
      <c r="G186" s="66"/>
      <c r="H186" s="183" t="str">
        <f t="shared" si="11"/>
        <v/>
      </c>
      <c r="I186" s="183" t="str">
        <f t="shared" si="12"/>
        <v/>
      </c>
    </row>
    <row r="187" spans="1:9" hidden="1">
      <c r="A187" s="109" t="str">
        <f>IF(ISBLANK(B187),"",COUNTA($B$11:B187))</f>
        <v/>
      </c>
      <c r="B187" s="68"/>
      <c r="C187" s="66"/>
      <c r="D187" s="66" t="str">
        <f t="shared" si="13"/>
        <v/>
      </c>
      <c r="E187" s="66"/>
      <c r="F187" s="66" t="str">
        <f t="shared" si="14"/>
        <v/>
      </c>
      <c r="G187" s="66"/>
      <c r="H187" s="183" t="str">
        <f t="shared" si="11"/>
        <v/>
      </c>
      <c r="I187" s="183" t="str">
        <f t="shared" si="12"/>
        <v/>
      </c>
    </row>
    <row r="188" spans="1:9" hidden="1">
      <c r="A188" s="109" t="str">
        <f>IF(ISBLANK(B188),"",COUNTA($B$11:B188))</f>
        <v/>
      </c>
      <c r="B188" s="68"/>
      <c r="C188" s="66"/>
      <c r="D188" s="66" t="str">
        <f t="shared" si="13"/>
        <v/>
      </c>
      <c r="E188" s="66"/>
      <c r="F188" s="66" t="str">
        <f t="shared" si="14"/>
        <v/>
      </c>
      <c r="G188" s="66"/>
      <c r="H188" s="183" t="str">
        <f t="shared" si="11"/>
        <v/>
      </c>
      <c r="I188" s="183" t="str">
        <f t="shared" si="12"/>
        <v/>
      </c>
    </row>
    <row r="189" spans="1:9" hidden="1">
      <c r="A189" s="109" t="str">
        <f>IF(ISBLANK(B189),"",COUNTA($B$11:B189))</f>
        <v/>
      </c>
      <c r="B189" s="68"/>
      <c r="C189" s="66"/>
      <c r="D189" s="66" t="str">
        <f t="shared" si="13"/>
        <v/>
      </c>
      <c r="E189" s="66"/>
      <c r="F189" s="66" t="str">
        <f t="shared" si="14"/>
        <v/>
      </c>
      <c r="G189" s="66"/>
      <c r="H189" s="183" t="str">
        <f t="shared" si="11"/>
        <v/>
      </c>
      <c r="I189" s="183" t="str">
        <f t="shared" si="12"/>
        <v/>
      </c>
    </row>
    <row r="190" spans="1:9" hidden="1">
      <c r="A190" s="109" t="str">
        <f>IF(ISBLANK(B190),"",COUNTA($B$11:B190))</f>
        <v/>
      </c>
      <c r="B190" s="68"/>
      <c r="C190" s="66"/>
      <c r="D190" s="66" t="str">
        <f t="shared" si="13"/>
        <v/>
      </c>
      <c r="E190" s="66"/>
      <c r="F190" s="66" t="str">
        <f t="shared" si="14"/>
        <v/>
      </c>
      <c r="G190" s="66"/>
      <c r="H190" s="183" t="str">
        <f t="shared" si="11"/>
        <v/>
      </c>
      <c r="I190" s="183" t="str">
        <f t="shared" si="12"/>
        <v/>
      </c>
    </row>
    <row r="191" spans="1:9" hidden="1">
      <c r="A191" s="109" t="str">
        <f>IF(ISBLANK(B191),"",COUNTA($B$11:B191))</f>
        <v/>
      </c>
      <c r="B191" s="68"/>
      <c r="C191" s="66"/>
      <c r="D191" s="66" t="str">
        <f t="shared" si="13"/>
        <v/>
      </c>
      <c r="E191" s="66"/>
      <c r="F191" s="66" t="str">
        <f t="shared" si="14"/>
        <v/>
      </c>
      <c r="G191" s="66"/>
      <c r="H191" s="183" t="str">
        <f t="shared" si="11"/>
        <v/>
      </c>
      <c r="I191" s="183" t="str">
        <f t="shared" si="12"/>
        <v/>
      </c>
    </row>
    <row r="192" spans="1:9" hidden="1">
      <c r="A192" s="109" t="str">
        <f>IF(ISBLANK(B192),"",COUNTA($B$11:B192))</f>
        <v/>
      </c>
      <c r="B192" s="68"/>
      <c r="C192" s="66"/>
      <c r="D192" s="66" t="str">
        <f t="shared" si="13"/>
        <v/>
      </c>
      <c r="E192" s="66"/>
      <c r="F192" s="66" t="str">
        <f t="shared" si="14"/>
        <v/>
      </c>
      <c r="G192" s="66"/>
      <c r="H192" s="183" t="str">
        <f t="shared" si="11"/>
        <v/>
      </c>
      <c r="I192" s="183" t="str">
        <f t="shared" si="12"/>
        <v/>
      </c>
    </row>
    <row r="193" spans="1:9" hidden="1">
      <c r="A193" s="109" t="str">
        <f>IF(ISBLANK(B193),"",COUNTA($B$11:B193))</f>
        <v/>
      </c>
      <c r="B193" s="68"/>
      <c r="C193" s="66"/>
      <c r="D193" s="66" t="str">
        <f t="shared" si="13"/>
        <v/>
      </c>
      <c r="E193" s="66"/>
      <c r="F193" s="66" t="str">
        <f t="shared" si="14"/>
        <v/>
      </c>
      <c r="G193" s="66"/>
      <c r="H193" s="183" t="str">
        <f t="shared" si="11"/>
        <v/>
      </c>
      <c r="I193" s="183" t="str">
        <f t="shared" si="12"/>
        <v/>
      </c>
    </row>
    <row r="194" spans="1:9" hidden="1">
      <c r="A194" s="109" t="str">
        <f>IF(ISBLANK(B194),"",COUNTA($B$11:B194))</f>
        <v/>
      </c>
      <c r="B194" s="68"/>
      <c r="C194" s="66"/>
      <c r="D194" s="66" t="str">
        <f t="shared" si="13"/>
        <v/>
      </c>
      <c r="E194" s="66"/>
      <c r="F194" s="66" t="str">
        <f t="shared" si="14"/>
        <v/>
      </c>
      <c r="G194" s="66"/>
      <c r="H194" s="183" t="str">
        <f t="shared" si="11"/>
        <v/>
      </c>
      <c r="I194" s="183" t="str">
        <f t="shared" si="12"/>
        <v/>
      </c>
    </row>
    <row r="195" spans="1:9" hidden="1">
      <c r="A195" s="109" t="str">
        <f>IF(ISBLANK(B195),"",COUNTA($B$11:B195))</f>
        <v/>
      </c>
      <c r="B195" s="68"/>
      <c r="C195" s="66"/>
      <c r="D195" s="66" t="str">
        <f t="shared" si="13"/>
        <v/>
      </c>
      <c r="E195" s="66"/>
      <c r="F195" s="66" t="str">
        <f t="shared" si="14"/>
        <v/>
      </c>
      <c r="G195" s="66"/>
      <c r="H195" s="183" t="str">
        <f t="shared" si="11"/>
        <v/>
      </c>
      <c r="I195" s="183" t="str">
        <f t="shared" si="12"/>
        <v/>
      </c>
    </row>
    <row r="196" spans="1:9" hidden="1">
      <c r="A196" s="109" t="str">
        <f>IF(ISBLANK(B196),"",COUNTA($B$11:B196))</f>
        <v/>
      </c>
      <c r="B196" s="68"/>
      <c r="C196" s="66"/>
      <c r="D196" s="66" t="str">
        <f t="shared" si="13"/>
        <v/>
      </c>
      <c r="E196" s="66"/>
      <c r="F196" s="66" t="str">
        <f t="shared" si="14"/>
        <v/>
      </c>
      <c r="G196" s="66"/>
      <c r="H196" s="183" t="str">
        <f t="shared" si="11"/>
        <v/>
      </c>
      <c r="I196" s="183" t="str">
        <f t="shared" si="12"/>
        <v/>
      </c>
    </row>
    <row r="197" spans="1:9" hidden="1">
      <c r="A197" s="109" t="str">
        <f>IF(ISBLANK(B197),"",COUNTA($B$11:B197))</f>
        <v/>
      </c>
      <c r="B197" s="68"/>
      <c r="C197" s="66"/>
      <c r="D197" s="66" t="str">
        <f t="shared" si="13"/>
        <v/>
      </c>
      <c r="E197" s="66"/>
      <c r="F197" s="66" t="str">
        <f t="shared" si="14"/>
        <v/>
      </c>
      <c r="G197" s="66"/>
      <c r="H197" s="183" t="str">
        <f t="shared" si="11"/>
        <v/>
      </c>
      <c r="I197" s="183" t="str">
        <f t="shared" si="12"/>
        <v/>
      </c>
    </row>
    <row r="198" spans="1:9" hidden="1">
      <c r="A198" s="109" t="str">
        <f>IF(ISBLANK(B198),"",COUNTA($B$11:B198))</f>
        <v/>
      </c>
      <c r="B198" s="68"/>
      <c r="C198" s="66"/>
      <c r="D198" s="66" t="str">
        <f t="shared" si="13"/>
        <v/>
      </c>
      <c r="E198" s="66"/>
      <c r="F198" s="66" t="str">
        <f t="shared" si="14"/>
        <v/>
      </c>
      <c r="G198" s="66"/>
      <c r="H198" s="183" t="str">
        <f t="shared" si="11"/>
        <v/>
      </c>
      <c r="I198" s="183" t="str">
        <f t="shared" si="12"/>
        <v/>
      </c>
    </row>
    <row r="199" spans="1:9" hidden="1">
      <c r="A199" s="109" t="str">
        <f>IF(ISBLANK(B199),"",COUNTA($B$11:B199))</f>
        <v/>
      </c>
      <c r="B199" s="68"/>
      <c r="C199" s="66"/>
      <c r="D199" s="66" t="str">
        <f t="shared" si="13"/>
        <v/>
      </c>
      <c r="E199" s="66"/>
      <c r="F199" s="66" t="str">
        <f t="shared" si="14"/>
        <v/>
      </c>
      <c r="G199" s="66"/>
      <c r="H199" s="183" t="str">
        <f t="shared" si="11"/>
        <v/>
      </c>
      <c r="I199" s="183" t="str">
        <f t="shared" si="12"/>
        <v/>
      </c>
    </row>
    <row r="200" spans="1:9" hidden="1">
      <c r="A200" s="109" t="str">
        <f>IF(ISBLANK(B200),"",COUNTA($B$11:B200))</f>
        <v/>
      </c>
      <c r="B200" s="68"/>
      <c r="C200" s="66"/>
      <c r="D200" s="66" t="str">
        <f t="shared" si="13"/>
        <v/>
      </c>
      <c r="E200" s="66"/>
      <c r="F200" s="66" t="str">
        <f t="shared" si="14"/>
        <v/>
      </c>
      <c r="G200" s="66"/>
      <c r="H200" s="183" t="str">
        <f t="shared" si="11"/>
        <v/>
      </c>
      <c r="I200" s="183" t="str">
        <f t="shared" si="12"/>
        <v/>
      </c>
    </row>
    <row r="201" spans="1:9" hidden="1">
      <c r="A201" s="109" t="str">
        <f>IF(ISBLANK(B201),"",COUNTA($B$11:B201))</f>
        <v/>
      </c>
      <c r="B201" s="68"/>
      <c r="C201" s="66"/>
      <c r="D201" s="66" t="str">
        <f t="shared" si="13"/>
        <v/>
      </c>
      <c r="E201" s="66"/>
      <c r="F201" s="66" t="str">
        <f t="shared" si="14"/>
        <v/>
      </c>
      <c r="G201" s="66"/>
      <c r="H201" s="183" t="str">
        <f t="shared" si="11"/>
        <v/>
      </c>
      <c r="I201" s="183" t="str">
        <f t="shared" si="12"/>
        <v/>
      </c>
    </row>
    <row r="202" spans="1:9" hidden="1">
      <c r="A202" s="109" t="str">
        <f>IF(ISBLANK(B202),"",COUNTA($B$11:B202))</f>
        <v/>
      </c>
      <c r="B202" s="68"/>
      <c r="C202" s="66"/>
      <c r="D202" s="66" t="str">
        <f t="shared" si="13"/>
        <v/>
      </c>
      <c r="E202" s="66"/>
      <c r="F202" s="66" t="str">
        <f t="shared" si="14"/>
        <v/>
      </c>
      <c r="G202" s="66"/>
      <c r="H202" s="183" t="str">
        <f t="shared" si="11"/>
        <v/>
      </c>
      <c r="I202" s="183" t="str">
        <f t="shared" si="12"/>
        <v/>
      </c>
    </row>
    <row r="203" spans="1:9" hidden="1">
      <c r="A203" s="109" t="str">
        <f>IF(ISBLANK(B203),"",COUNTA($B$11:B203))</f>
        <v/>
      </c>
      <c r="B203" s="68"/>
      <c r="C203" s="66"/>
      <c r="D203" s="66" t="str">
        <f t="shared" si="13"/>
        <v/>
      </c>
      <c r="E203" s="66"/>
      <c r="F203" s="66" t="str">
        <f t="shared" si="14"/>
        <v/>
      </c>
      <c r="G203" s="66"/>
      <c r="H203" s="183" t="str">
        <f t="shared" si="11"/>
        <v/>
      </c>
      <c r="I203" s="183" t="str">
        <f t="shared" si="12"/>
        <v/>
      </c>
    </row>
    <row r="204" spans="1:9" hidden="1">
      <c r="A204" s="109" t="str">
        <f>IF(ISBLANK(B204),"",COUNTA($B$11:B204))</f>
        <v/>
      </c>
      <c r="B204" s="68"/>
      <c r="C204" s="66"/>
      <c r="D204" s="66" t="str">
        <f t="shared" si="13"/>
        <v/>
      </c>
      <c r="E204" s="66"/>
      <c r="F204" s="66" t="str">
        <f t="shared" si="14"/>
        <v/>
      </c>
      <c r="G204" s="66"/>
      <c r="H204" s="183" t="str">
        <f t="shared" ref="H204:H245" si="15">IF(G204="","",G204*1)</f>
        <v/>
      </c>
      <c r="I204" s="183" t="str">
        <f t="shared" si="12"/>
        <v/>
      </c>
    </row>
    <row r="205" spans="1:9" hidden="1">
      <c r="A205" s="109" t="str">
        <f>IF(ISBLANK(B205),"",COUNTA($B$11:B205))</f>
        <v/>
      </c>
      <c r="B205" s="68"/>
      <c r="C205" s="66"/>
      <c r="D205" s="66" t="str">
        <f t="shared" si="13"/>
        <v/>
      </c>
      <c r="E205" s="66"/>
      <c r="F205" s="66" t="str">
        <f t="shared" si="14"/>
        <v/>
      </c>
      <c r="G205" s="66"/>
      <c r="H205" s="183" t="str">
        <f t="shared" si="15"/>
        <v/>
      </c>
      <c r="I205" s="183" t="str">
        <f t="shared" ref="I205:I245" si="16">IF(B205="","",SUM(D205,F205,H205))</f>
        <v/>
      </c>
    </row>
    <row r="206" spans="1:9" hidden="1">
      <c r="A206" s="109" t="str">
        <f>IF(ISBLANK(B206),"",COUNTA($B$11:B206))</f>
        <v/>
      </c>
      <c r="B206" s="68"/>
      <c r="C206" s="66"/>
      <c r="D206" s="66" t="str">
        <f t="shared" si="13"/>
        <v/>
      </c>
      <c r="E206" s="66"/>
      <c r="F206" s="66" t="str">
        <f t="shared" si="14"/>
        <v/>
      </c>
      <c r="G206" s="66"/>
      <c r="H206" s="183" t="str">
        <f t="shared" si="15"/>
        <v/>
      </c>
      <c r="I206" s="183" t="str">
        <f t="shared" si="16"/>
        <v/>
      </c>
    </row>
    <row r="207" spans="1:9" hidden="1">
      <c r="A207" s="109" t="str">
        <f>IF(ISBLANK(B207),"",COUNTA($B$11:B207))</f>
        <v/>
      </c>
      <c r="B207" s="68"/>
      <c r="C207" s="66"/>
      <c r="D207" s="66" t="str">
        <f t="shared" si="13"/>
        <v/>
      </c>
      <c r="E207" s="66"/>
      <c r="F207" s="66" t="str">
        <f t="shared" si="14"/>
        <v/>
      </c>
      <c r="G207" s="66"/>
      <c r="H207" s="183" t="str">
        <f t="shared" si="15"/>
        <v/>
      </c>
      <c r="I207" s="183" t="str">
        <f t="shared" si="16"/>
        <v/>
      </c>
    </row>
    <row r="208" spans="1:9" hidden="1">
      <c r="A208" s="109" t="str">
        <f>IF(ISBLANK(B208),"",COUNTA($B$11:B208))</f>
        <v/>
      </c>
      <c r="B208" s="68"/>
      <c r="C208" s="66"/>
      <c r="D208" s="66" t="str">
        <f t="shared" si="13"/>
        <v/>
      </c>
      <c r="E208" s="66"/>
      <c r="F208" s="66" t="str">
        <f t="shared" si="14"/>
        <v/>
      </c>
      <c r="G208" s="66"/>
      <c r="H208" s="183" t="str">
        <f t="shared" si="15"/>
        <v/>
      </c>
      <c r="I208" s="183" t="str">
        <f t="shared" si="16"/>
        <v/>
      </c>
    </row>
    <row r="209" spans="1:9" hidden="1">
      <c r="A209" s="109" t="str">
        <f>IF(ISBLANK(B209),"",COUNTA($B$11:B209))</f>
        <v/>
      </c>
      <c r="B209" s="68"/>
      <c r="C209" s="66"/>
      <c r="D209" s="66" t="str">
        <f t="shared" si="13"/>
        <v/>
      </c>
      <c r="E209" s="66"/>
      <c r="F209" s="66" t="str">
        <f t="shared" si="14"/>
        <v/>
      </c>
      <c r="G209" s="66"/>
      <c r="H209" s="183" t="str">
        <f t="shared" si="15"/>
        <v/>
      </c>
      <c r="I209" s="183" t="str">
        <f t="shared" si="16"/>
        <v/>
      </c>
    </row>
    <row r="210" spans="1:9" hidden="1">
      <c r="A210" s="109" t="str">
        <f>IF(ISBLANK(B210),"",COUNTA($B$11:B210))</f>
        <v/>
      </c>
      <c r="B210" s="68"/>
      <c r="C210" s="66"/>
      <c r="D210" s="66" t="str">
        <f t="shared" si="13"/>
        <v/>
      </c>
      <c r="E210" s="66"/>
      <c r="F210" s="66" t="str">
        <f t="shared" si="14"/>
        <v/>
      </c>
      <c r="G210" s="66"/>
      <c r="H210" s="183" t="str">
        <f t="shared" si="15"/>
        <v/>
      </c>
      <c r="I210" s="183" t="str">
        <f t="shared" si="16"/>
        <v/>
      </c>
    </row>
    <row r="211" spans="1:9" hidden="1">
      <c r="A211" s="109" t="str">
        <f>IF(ISBLANK(B211),"",COUNTA($B$11:B211))</f>
        <v/>
      </c>
      <c r="B211" s="68"/>
      <c r="C211" s="66"/>
      <c r="D211" s="66" t="str">
        <f t="shared" si="13"/>
        <v/>
      </c>
      <c r="E211" s="66"/>
      <c r="F211" s="66" t="str">
        <f t="shared" si="14"/>
        <v/>
      </c>
      <c r="G211" s="66"/>
      <c r="H211" s="183" t="str">
        <f t="shared" si="15"/>
        <v/>
      </c>
      <c r="I211" s="183" t="str">
        <f t="shared" si="16"/>
        <v/>
      </c>
    </row>
    <row r="212" spans="1:9" hidden="1">
      <c r="A212" s="109" t="str">
        <f>IF(ISBLANK(B212),"",COUNTA($B$11:B212))</f>
        <v/>
      </c>
      <c r="B212" s="68"/>
      <c r="C212" s="66"/>
      <c r="D212" s="66" t="str">
        <f t="shared" ref="D212:D245" si="17">IF(C212="","",C212*1)</f>
        <v/>
      </c>
      <c r="E212" s="66"/>
      <c r="F212" s="66" t="str">
        <f t="shared" ref="F212:F245" si="18">IF(E212="","",E212*1.5)</f>
        <v/>
      </c>
      <c r="G212" s="66"/>
      <c r="H212" s="183" t="str">
        <f t="shared" si="15"/>
        <v/>
      </c>
      <c r="I212" s="183" t="str">
        <f t="shared" si="16"/>
        <v/>
      </c>
    </row>
    <row r="213" spans="1:9" hidden="1">
      <c r="A213" s="109" t="str">
        <f>IF(ISBLANK(B213),"",COUNTA($B$11:B213))</f>
        <v/>
      </c>
      <c r="B213" s="68"/>
      <c r="C213" s="66"/>
      <c r="D213" s="66" t="str">
        <f t="shared" si="17"/>
        <v/>
      </c>
      <c r="E213" s="66"/>
      <c r="F213" s="66" t="str">
        <f t="shared" si="18"/>
        <v/>
      </c>
      <c r="G213" s="66"/>
      <c r="H213" s="183" t="str">
        <f t="shared" si="15"/>
        <v/>
      </c>
      <c r="I213" s="183" t="str">
        <f t="shared" si="16"/>
        <v/>
      </c>
    </row>
    <row r="214" spans="1:9" hidden="1">
      <c r="A214" s="109" t="str">
        <f>IF(ISBLANK(B214),"",COUNTA($B$11:B214))</f>
        <v/>
      </c>
      <c r="B214" s="68"/>
      <c r="C214" s="66"/>
      <c r="D214" s="66" t="str">
        <f t="shared" si="17"/>
        <v/>
      </c>
      <c r="E214" s="66"/>
      <c r="F214" s="66" t="str">
        <f t="shared" si="18"/>
        <v/>
      </c>
      <c r="G214" s="66"/>
      <c r="H214" s="183" t="str">
        <f t="shared" si="15"/>
        <v/>
      </c>
      <c r="I214" s="183" t="str">
        <f t="shared" si="16"/>
        <v/>
      </c>
    </row>
    <row r="215" spans="1:9" hidden="1">
      <c r="A215" s="109" t="str">
        <f>IF(ISBLANK(B215),"",COUNTA($B$11:B215))</f>
        <v/>
      </c>
      <c r="B215" s="68"/>
      <c r="C215" s="66"/>
      <c r="D215" s="66" t="str">
        <f t="shared" si="17"/>
        <v/>
      </c>
      <c r="E215" s="66"/>
      <c r="F215" s="66" t="str">
        <f t="shared" si="18"/>
        <v/>
      </c>
      <c r="G215" s="66"/>
      <c r="H215" s="183" t="str">
        <f t="shared" si="15"/>
        <v/>
      </c>
      <c r="I215" s="183" t="str">
        <f t="shared" si="16"/>
        <v/>
      </c>
    </row>
    <row r="216" spans="1:9" hidden="1">
      <c r="A216" s="109" t="str">
        <f>IF(ISBLANK(B216),"",COUNTA($B$11:B216))</f>
        <v/>
      </c>
      <c r="B216" s="68"/>
      <c r="C216" s="66"/>
      <c r="D216" s="66" t="str">
        <f t="shared" si="17"/>
        <v/>
      </c>
      <c r="E216" s="66"/>
      <c r="F216" s="66" t="str">
        <f t="shared" si="18"/>
        <v/>
      </c>
      <c r="G216" s="66"/>
      <c r="H216" s="183" t="str">
        <f t="shared" si="15"/>
        <v/>
      </c>
      <c r="I216" s="183" t="str">
        <f t="shared" si="16"/>
        <v/>
      </c>
    </row>
    <row r="217" spans="1:9" hidden="1">
      <c r="A217" s="109" t="str">
        <f>IF(ISBLANK(B217),"",COUNTA($B$11:B217))</f>
        <v/>
      </c>
      <c r="B217" s="68"/>
      <c r="C217" s="66"/>
      <c r="D217" s="66" t="str">
        <f t="shared" si="17"/>
        <v/>
      </c>
      <c r="E217" s="66"/>
      <c r="F217" s="66" t="str">
        <f t="shared" si="18"/>
        <v/>
      </c>
      <c r="G217" s="66"/>
      <c r="H217" s="183" t="str">
        <f t="shared" si="15"/>
        <v/>
      </c>
      <c r="I217" s="183" t="str">
        <f t="shared" si="16"/>
        <v/>
      </c>
    </row>
    <row r="218" spans="1:9" hidden="1">
      <c r="A218" s="109" t="str">
        <f>IF(ISBLANK(B218),"",COUNTA($B$11:B218))</f>
        <v/>
      </c>
      <c r="B218" s="68"/>
      <c r="C218" s="66"/>
      <c r="D218" s="66" t="str">
        <f t="shared" si="17"/>
        <v/>
      </c>
      <c r="E218" s="66"/>
      <c r="F218" s="66" t="str">
        <f t="shared" si="18"/>
        <v/>
      </c>
      <c r="G218" s="66"/>
      <c r="H218" s="183" t="str">
        <f t="shared" si="15"/>
        <v/>
      </c>
      <c r="I218" s="183" t="str">
        <f t="shared" si="16"/>
        <v/>
      </c>
    </row>
    <row r="219" spans="1:9" hidden="1">
      <c r="A219" s="109" t="str">
        <f>IF(ISBLANK(B219),"",COUNTA($B$11:B219))</f>
        <v/>
      </c>
      <c r="B219" s="68"/>
      <c r="C219" s="66"/>
      <c r="D219" s="66" t="str">
        <f t="shared" si="17"/>
        <v/>
      </c>
      <c r="E219" s="66"/>
      <c r="F219" s="66" t="str">
        <f t="shared" si="18"/>
        <v/>
      </c>
      <c r="G219" s="66"/>
      <c r="H219" s="183" t="str">
        <f t="shared" si="15"/>
        <v/>
      </c>
      <c r="I219" s="183" t="str">
        <f t="shared" si="16"/>
        <v/>
      </c>
    </row>
    <row r="220" spans="1:9" hidden="1">
      <c r="A220" s="109" t="str">
        <f>IF(ISBLANK(B220),"",COUNTA($B$11:B220))</f>
        <v/>
      </c>
      <c r="B220" s="68"/>
      <c r="C220" s="66"/>
      <c r="D220" s="66" t="str">
        <f t="shared" si="17"/>
        <v/>
      </c>
      <c r="E220" s="66"/>
      <c r="F220" s="66" t="str">
        <f t="shared" si="18"/>
        <v/>
      </c>
      <c r="G220" s="66"/>
      <c r="H220" s="183" t="str">
        <f t="shared" si="15"/>
        <v/>
      </c>
      <c r="I220" s="183" t="str">
        <f t="shared" si="16"/>
        <v/>
      </c>
    </row>
    <row r="221" spans="1:9" hidden="1">
      <c r="A221" s="109" t="str">
        <f>IF(ISBLANK(B221),"",COUNTA($B$11:B221))</f>
        <v/>
      </c>
      <c r="B221" s="68"/>
      <c r="C221" s="66"/>
      <c r="D221" s="66" t="str">
        <f t="shared" si="17"/>
        <v/>
      </c>
      <c r="E221" s="66"/>
      <c r="F221" s="66" t="str">
        <f t="shared" si="18"/>
        <v/>
      </c>
      <c r="G221" s="66"/>
      <c r="H221" s="183" t="str">
        <f t="shared" si="15"/>
        <v/>
      </c>
      <c r="I221" s="183" t="str">
        <f t="shared" si="16"/>
        <v/>
      </c>
    </row>
    <row r="222" spans="1:9" hidden="1">
      <c r="A222" s="109" t="str">
        <f>IF(ISBLANK(B222),"",COUNTA($B$11:B222))</f>
        <v/>
      </c>
      <c r="B222" s="68"/>
      <c r="C222" s="66"/>
      <c r="D222" s="66" t="str">
        <f t="shared" si="17"/>
        <v/>
      </c>
      <c r="E222" s="66"/>
      <c r="F222" s="66" t="str">
        <f t="shared" si="18"/>
        <v/>
      </c>
      <c r="G222" s="66"/>
      <c r="H222" s="183" t="str">
        <f t="shared" si="15"/>
        <v/>
      </c>
      <c r="I222" s="183" t="str">
        <f t="shared" si="16"/>
        <v/>
      </c>
    </row>
    <row r="223" spans="1:9" hidden="1">
      <c r="A223" s="109" t="str">
        <f>IF(ISBLANK(B223),"",COUNTA($B$11:B223))</f>
        <v/>
      </c>
      <c r="B223" s="68"/>
      <c r="C223" s="66"/>
      <c r="D223" s="66" t="str">
        <f t="shared" si="17"/>
        <v/>
      </c>
      <c r="E223" s="66"/>
      <c r="F223" s="66" t="str">
        <f t="shared" si="18"/>
        <v/>
      </c>
      <c r="G223" s="66"/>
      <c r="H223" s="183" t="str">
        <f t="shared" si="15"/>
        <v/>
      </c>
      <c r="I223" s="183" t="str">
        <f t="shared" si="16"/>
        <v/>
      </c>
    </row>
    <row r="224" spans="1:9" hidden="1">
      <c r="A224" s="109" t="str">
        <f>IF(ISBLANK(B224),"",COUNTA($B$11:B224))</f>
        <v/>
      </c>
      <c r="B224" s="68"/>
      <c r="C224" s="66"/>
      <c r="D224" s="66" t="str">
        <f t="shared" si="17"/>
        <v/>
      </c>
      <c r="E224" s="66"/>
      <c r="F224" s="66" t="str">
        <f t="shared" si="18"/>
        <v/>
      </c>
      <c r="G224" s="66"/>
      <c r="H224" s="183" t="str">
        <f t="shared" si="15"/>
        <v/>
      </c>
      <c r="I224" s="183" t="str">
        <f t="shared" si="16"/>
        <v/>
      </c>
    </row>
    <row r="225" spans="1:9" hidden="1">
      <c r="A225" s="109" t="str">
        <f>IF(ISBLANK(B225),"",COUNTA($B$11:B225))</f>
        <v/>
      </c>
      <c r="B225" s="68"/>
      <c r="C225" s="66"/>
      <c r="D225" s="66" t="str">
        <f t="shared" si="17"/>
        <v/>
      </c>
      <c r="E225" s="66"/>
      <c r="F225" s="66" t="str">
        <f t="shared" si="18"/>
        <v/>
      </c>
      <c r="G225" s="66"/>
      <c r="H225" s="183" t="str">
        <f t="shared" si="15"/>
        <v/>
      </c>
      <c r="I225" s="183" t="str">
        <f t="shared" si="16"/>
        <v/>
      </c>
    </row>
    <row r="226" spans="1:9" hidden="1">
      <c r="A226" s="109" t="str">
        <f>IF(ISBLANK(B226),"",COUNTA($B$11:B226))</f>
        <v/>
      </c>
      <c r="B226" s="68"/>
      <c r="C226" s="66"/>
      <c r="D226" s="66" t="str">
        <f t="shared" si="17"/>
        <v/>
      </c>
      <c r="E226" s="66"/>
      <c r="F226" s="66" t="str">
        <f t="shared" si="18"/>
        <v/>
      </c>
      <c r="G226" s="66"/>
      <c r="H226" s="183" t="str">
        <f t="shared" si="15"/>
        <v/>
      </c>
      <c r="I226" s="183" t="str">
        <f t="shared" si="16"/>
        <v/>
      </c>
    </row>
    <row r="227" spans="1:9" hidden="1">
      <c r="A227" s="109" t="str">
        <f>IF(ISBLANK(B227),"",COUNTA($B$11:B227))</f>
        <v/>
      </c>
      <c r="B227" s="68"/>
      <c r="C227" s="66"/>
      <c r="D227" s="66" t="str">
        <f t="shared" si="17"/>
        <v/>
      </c>
      <c r="E227" s="66"/>
      <c r="F227" s="66" t="str">
        <f t="shared" si="18"/>
        <v/>
      </c>
      <c r="G227" s="66"/>
      <c r="H227" s="183" t="str">
        <f t="shared" si="15"/>
        <v/>
      </c>
      <c r="I227" s="183" t="str">
        <f t="shared" si="16"/>
        <v/>
      </c>
    </row>
    <row r="228" spans="1:9" hidden="1">
      <c r="A228" s="109" t="str">
        <f>IF(ISBLANK(B228),"",COUNTA($B$11:B228))</f>
        <v/>
      </c>
      <c r="B228" s="68"/>
      <c r="C228" s="66"/>
      <c r="D228" s="66" t="str">
        <f t="shared" si="17"/>
        <v/>
      </c>
      <c r="E228" s="66"/>
      <c r="F228" s="66" t="str">
        <f t="shared" si="18"/>
        <v/>
      </c>
      <c r="G228" s="66"/>
      <c r="H228" s="183" t="str">
        <f t="shared" si="15"/>
        <v/>
      </c>
      <c r="I228" s="183" t="str">
        <f t="shared" si="16"/>
        <v/>
      </c>
    </row>
    <row r="229" spans="1:9" hidden="1">
      <c r="A229" s="109" t="str">
        <f>IF(ISBLANK(B229),"",COUNTA($B$11:B229))</f>
        <v/>
      </c>
      <c r="B229" s="68"/>
      <c r="C229" s="66"/>
      <c r="D229" s="66" t="str">
        <f t="shared" si="17"/>
        <v/>
      </c>
      <c r="E229" s="66"/>
      <c r="F229" s="66" t="str">
        <f t="shared" si="18"/>
        <v/>
      </c>
      <c r="G229" s="66"/>
      <c r="H229" s="183" t="str">
        <f t="shared" si="15"/>
        <v/>
      </c>
      <c r="I229" s="183" t="str">
        <f t="shared" si="16"/>
        <v/>
      </c>
    </row>
    <row r="230" spans="1:9" hidden="1">
      <c r="A230" s="109" t="str">
        <f>IF(ISBLANK(B230),"",COUNTA($B$11:B230))</f>
        <v/>
      </c>
      <c r="B230" s="68"/>
      <c r="C230" s="66"/>
      <c r="D230" s="66" t="str">
        <f t="shared" si="17"/>
        <v/>
      </c>
      <c r="E230" s="66"/>
      <c r="F230" s="66" t="str">
        <f t="shared" si="18"/>
        <v/>
      </c>
      <c r="G230" s="66"/>
      <c r="H230" s="183" t="str">
        <f t="shared" si="15"/>
        <v/>
      </c>
      <c r="I230" s="183" t="str">
        <f t="shared" si="16"/>
        <v/>
      </c>
    </row>
    <row r="231" spans="1:9" hidden="1">
      <c r="A231" s="109" t="str">
        <f>IF(ISBLANK(B231),"",COUNTA($B$11:B231))</f>
        <v/>
      </c>
      <c r="B231" s="68"/>
      <c r="C231" s="66"/>
      <c r="D231" s="66" t="str">
        <f t="shared" si="17"/>
        <v/>
      </c>
      <c r="E231" s="66"/>
      <c r="F231" s="66" t="str">
        <f t="shared" si="18"/>
        <v/>
      </c>
      <c r="G231" s="66"/>
      <c r="H231" s="183" t="str">
        <f t="shared" si="15"/>
        <v/>
      </c>
      <c r="I231" s="183" t="str">
        <f t="shared" si="16"/>
        <v/>
      </c>
    </row>
    <row r="232" spans="1:9" hidden="1">
      <c r="A232" s="109" t="str">
        <f>IF(ISBLANK(B232),"",COUNTA($B$11:B232))</f>
        <v/>
      </c>
      <c r="B232" s="68"/>
      <c r="C232" s="66"/>
      <c r="D232" s="66" t="str">
        <f t="shared" si="17"/>
        <v/>
      </c>
      <c r="E232" s="66"/>
      <c r="F232" s="66" t="str">
        <f t="shared" si="18"/>
        <v/>
      </c>
      <c r="G232" s="66"/>
      <c r="H232" s="183" t="str">
        <f t="shared" si="15"/>
        <v/>
      </c>
      <c r="I232" s="183" t="str">
        <f t="shared" si="16"/>
        <v/>
      </c>
    </row>
    <row r="233" spans="1:9" hidden="1">
      <c r="A233" s="109" t="str">
        <f>IF(ISBLANK(B233),"",COUNTA($B$11:B233))</f>
        <v/>
      </c>
      <c r="B233" s="68"/>
      <c r="C233" s="66"/>
      <c r="D233" s="66" t="str">
        <f t="shared" si="17"/>
        <v/>
      </c>
      <c r="E233" s="66"/>
      <c r="F233" s="66" t="str">
        <f t="shared" si="18"/>
        <v/>
      </c>
      <c r="G233" s="66"/>
      <c r="H233" s="183" t="str">
        <f t="shared" si="15"/>
        <v/>
      </c>
      <c r="I233" s="183" t="str">
        <f t="shared" si="16"/>
        <v/>
      </c>
    </row>
    <row r="234" spans="1:9" hidden="1">
      <c r="A234" s="109" t="str">
        <f>IF(ISBLANK(B234),"",COUNTA($B$11:B234))</f>
        <v/>
      </c>
      <c r="B234" s="68"/>
      <c r="C234" s="66"/>
      <c r="D234" s="66" t="str">
        <f t="shared" si="17"/>
        <v/>
      </c>
      <c r="E234" s="66"/>
      <c r="F234" s="66" t="str">
        <f t="shared" si="18"/>
        <v/>
      </c>
      <c r="G234" s="66"/>
      <c r="H234" s="183" t="str">
        <f t="shared" si="15"/>
        <v/>
      </c>
      <c r="I234" s="183" t="str">
        <f t="shared" si="16"/>
        <v/>
      </c>
    </row>
    <row r="235" spans="1:9" hidden="1">
      <c r="A235" s="109" t="str">
        <f>IF(ISBLANK(B235),"",COUNTA($B$11:B235))</f>
        <v/>
      </c>
      <c r="B235" s="68"/>
      <c r="C235" s="66"/>
      <c r="D235" s="66" t="str">
        <f t="shared" si="17"/>
        <v/>
      </c>
      <c r="E235" s="66"/>
      <c r="F235" s="66" t="str">
        <f t="shared" si="18"/>
        <v/>
      </c>
      <c r="G235" s="66"/>
      <c r="H235" s="183" t="str">
        <f t="shared" si="15"/>
        <v/>
      </c>
      <c r="I235" s="183" t="str">
        <f t="shared" si="16"/>
        <v/>
      </c>
    </row>
    <row r="236" spans="1:9" hidden="1">
      <c r="A236" s="109" t="str">
        <f>IF(ISBLANK(B236),"",COUNTA($B$11:B236))</f>
        <v/>
      </c>
      <c r="B236" s="68"/>
      <c r="C236" s="66"/>
      <c r="D236" s="66" t="str">
        <f t="shared" si="17"/>
        <v/>
      </c>
      <c r="E236" s="66"/>
      <c r="F236" s="66" t="str">
        <f t="shared" si="18"/>
        <v/>
      </c>
      <c r="G236" s="66"/>
      <c r="H236" s="183" t="str">
        <f t="shared" si="15"/>
        <v/>
      </c>
      <c r="I236" s="183" t="str">
        <f t="shared" si="16"/>
        <v/>
      </c>
    </row>
    <row r="237" spans="1:9" hidden="1">
      <c r="A237" s="109" t="str">
        <f>IF(ISBLANK(B237),"",COUNTA($B$11:B237))</f>
        <v/>
      </c>
      <c r="B237" s="68"/>
      <c r="C237" s="66"/>
      <c r="D237" s="66" t="str">
        <f t="shared" si="17"/>
        <v/>
      </c>
      <c r="E237" s="66"/>
      <c r="F237" s="66" t="str">
        <f t="shared" si="18"/>
        <v/>
      </c>
      <c r="G237" s="66"/>
      <c r="H237" s="183" t="str">
        <f t="shared" si="15"/>
        <v/>
      </c>
      <c r="I237" s="183" t="str">
        <f t="shared" si="16"/>
        <v/>
      </c>
    </row>
    <row r="238" spans="1:9" hidden="1">
      <c r="A238" s="109" t="str">
        <f>IF(ISBLANK(B238),"",COUNTA($B$11:B238))</f>
        <v/>
      </c>
      <c r="B238" s="68"/>
      <c r="C238" s="66"/>
      <c r="D238" s="66" t="str">
        <f t="shared" si="17"/>
        <v/>
      </c>
      <c r="E238" s="66"/>
      <c r="F238" s="66" t="str">
        <f t="shared" si="18"/>
        <v/>
      </c>
      <c r="G238" s="66"/>
      <c r="H238" s="183" t="str">
        <f t="shared" si="15"/>
        <v/>
      </c>
      <c r="I238" s="183" t="str">
        <f t="shared" si="16"/>
        <v/>
      </c>
    </row>
    <row r="239" spans="1:9" hidden="1">
      <c r="A239" s="109" t="str">
        <f>IF(ISBLANK(B239),"",COUNTA($B$11:B239))</f>
        <v/>
      </c>
      <c r="B239" s="68"/>
      <c r="C239" s="66"/>
      <c r="D239" s="66" t="str">
        <f t="shared" si="17"/>
        <v/>
      </c>
      <c r="E239" s="66"/>
      <c r="F239" s="66" t="str">
        <f t="shared" si="18"/>
        <v/>
      </c>
      <c r="G239" s="66"/>
      <c r="H239" s="183" t="str">
        <f t="shared" si="15"/>
        <v/>
      </c>
      <c r="I239" s="183" t="str">
        <f t="shared" si="16"/>
        <v/>
      </c>
    </row>
    <row r="240" spans="1:9" hidden="1">
      <c r="A240" s="109" t="str">
        <f>IF(ISBLANK(B240),"",COUNTA($B$11:B240))</f>
        <v/>
      </c>
      <c r="B240" s="68"/>
      <c r="C240" s="66"/>
      <c r="D240" s="66" t="str">
        <f t="shared" si="17"/>
        <v/>
      </c>
      <c r="E240" s="66"/>
      <c r="F240" s="66" t="str">
        <f t="shared" si="18"/>
        <v/>
      </c>
      <c r="G240" s="66"/>
      <c r="H240" s="183" t="str">
        <f t="shared" si="15"/>
        <v/>
      </c>
      <c r="I240" s="183" t="str">
        <f t="shared" si="16"/>
        <v/>
      </c>
    </row>
    <row r="241" spans="1:9" hidden="1">
      <c r="A241" s="109" t="str">
        <f>IF(ISBLANK(B241),"",COUNTA($B$11:B241))</f>
        <v/>
      </c>
      <c r="B241" s="68"/>
      <c r="C241" s="66"/>
      <c r="D241" s="66" t="str">
        <f t="shared" si="17"/>
        <v/>
      </c>
      <c r="E241" s="66"/>
      <c r="F241" s="66" t="str">
        <f t="shared" si="18"/>
        <v/>
      </c>
      <c r="G241" s="66"/>
      <c r="H241" s="183" t="str">
        <f t="shared" si="15"/>
        <v/>
      </c>
      <c r="I241" s="183" t="str">
        <f t="shared" si="16"/>
        <v/>
      </c>
    </row>
    <row r="242" spans="1:9" hidden="1">
      <c r="A242" s="109" t="str">
        <f>IF(ISBLANK(B242),"",COUNTA($B$11:B242))</f>
        <v/>
      </c>
      <c r="B242" s="68"/>
      <c r="C242" s="66"/>
      <c r="D242" s="66" t="str">
        <f t="shared" si="17"/>
        <v/>
      </c>
      <c r="E242" s="66"/>
      <c r="F242" s="66" t="str">
        <f t="shared" si="18"/>
        <v/>
      </c>
      <c r="G242" s="66"/>
      <c r="H242" s="183" t="str">
        <f t="shared" si="15"/>
        <v/>
      </c>
      <c r="I242" s="183" t="str">
        <f t="shared" si="16"/>
        <v/>
      </c>
    </row>
    <row r="243" spans="1:9" hidden="1">
      <c r="A243" s="109" t="str">
        <f>IF(ISBLANK(B243),"",COUNTA($B$11:B243))</f>
        <v/>
      </c>
      <c r="B243" s="68"/>
      <c r="C243" s="66"/>
      <c r="D243" s="66" t="str">
        <f t="shared" si="17"/>
        <v/>
      </c>
      <c r="E243" s="66"/>
      <c r="F243" s="66" t="str">
        <f t="shared" si="18"/>
        <v/>
      </c>
      <c r="G243" s="66"/>
      <c r="H243" s="183" t="str">
        <f t="shared" si="15"/>
        <v/>
      </c>
      <c r="I243" s="183" t="str">
        <f t="shared" si="16"/>
        <v/>
      </c>
    </row>
    <row r="244" spans="1:9" hidden="1">
      <c r="A244" s="109" t="str">
        <f>IF(ISBLANK(B244),"",COUNTA($B$11:B244))</f>
        <v/>
      </c>
      <c r="B244" s="68"/>
      <c r="C244" s="66"/>
      <c r="D244" s="66" t="str">
        <f t="shared" si="17"/>
        <v/>
      </c>
      <c r="E244" s="66"/>
      <c r="F244" s="66" t="str">
        <f t="shared" si="18"/>
        <v/>
      </c>
      <c r="G244" s="66"/>
      <c r="H244" s="183" t="str">
        <f t="shared" si="15"/>
        <v/>
      </c>
      <c r="I244" s="183" t="str">
        <f t="shared" si="16"/>
        <v/>
      </c>
    </row>
    <row r="245" spans="1:9" ht="9" hidden="1" customHeight="1">
      <c r="A245" s="109" t="str">
        <f>IF(ISBLANK(B245),"",COUNTA($B$11:B245))</f>
        <v/>
      </c>
      <c r="B245" s="68"/>
      <c r="C245" s="66"/>
      <c r="D245" s="66" t="str">
        <f t="shared" si="17"/>
        <v/>
      </c>
      <c r="E245" s="66"/>
      <c r="F245" s="66" t="str">
        <f t="shared" si="18"/>
        <v/>
      </c>
      <c r="G245" s="66"/>
      <c r="H245" s="183" t="str">
        <f t="shared" si="15"/>
        <v/>
      </c>
      <c r="I245" s="183" t="str">
        <f t="shared" si="16"/>
        <v/>
      </c>
    </row>
    <row r="246" spans="1:9">
      <c r="B246" s="67" t="s">
        <v>54</v>
      </c>
      <c r="G246" s="112" t="str">
        <f>IF(Жюри!J9="","",Жюри!J9)</f>
        <v>Мышленик В.В.</v>
      </c>
    </row>
    <row r="247" spans="1:9">
      <c r="B247" s="67" t="s">
        <v>52</v>
      </c>
      <c r="G247" s="112" t="str">
        <f>IF(Жюри!J10="","",Жюри!J10)</f>
        <v>Лыщик Д.А.</v>
      </c>
    </row>
    <row r="248" spans="1:9">
      <c r="G248" s="112" t="str">
        <f>IF(Жюри!J11="","",Жюри!J11)</f>
        <v>Драченко А.М.</v>
      </c>
    </row>
    <row r="249" spans="1:9">
      <c r="G249" s="112" t="str">
        <f>IF(Жюри!J12="","",Жюри!J12)</f>
        <v/>
      </c>
    </row>
    <row r="250" spans="1:9">
      <c r="G250" s="112" t="str">
        <f>IF(Жюри!J13="","",Жюри!J13)</f>
        <v/>
      </c>
    </row>
    <row r="251" spans="1:9">
      <c r="G251" s="112" t="str">
        <f>IF(Жюри!J14="","",Жюри!J14)</f>
        <v/>
      </c>
    </row>
    <row r="252" spans="1:9">
      <c r="G252" s="112" t="str">
        <f>IF(Жюри!J15="","",Жюри!J15)</f>
        <v/>
      </c>
    </row>
    <row r="253" spans="1:9">
      <c r="G253" s="112" t="str">
        <f>IF(Жюри!J16="","",Жюри!J16)</f>
        <v/>
      </c>
    </row>
    <row r="254" spans="1:9">
      <c r="G254" s="112" t="str">
        <f>IF(Жюри!J17="","",Жюри!J17)</f>
        <v/>
      </c>
    </row>
    <row r="255" spans="1:9">
      <c r="G255" s="112" t="str">
        <f>IF(Жюри!J18="","",Жюри!J18)</f>
        <v/>
      </c>
    </row>
    <row r="256" spans="1:9">
      <c r="G256" s="112" t="str">
        <f>IF(Жюри!J19="","",Жюри!J19)</f>
        <v/>
      </c>
    </row>
    <row r="257" spans="7:7">
      <c r="G257" s="112" t="str">
        <f>IF(Жюри!J20="","",Жюри!J20)</f>
        <v/>
      </c>
    </row>
    <row r="258" spans="7:7">
      <c r="G258" s="112" t="str">
        <f>IF(Жюри!J21="","",Жюри!J21)</f>
        <v/>
      </c>
    </row>
    <row r="259" spans="7:7">
      <c r="G259" s="112" t="str">
        <f>IF(Жюри!J22="","",Жюри!J22)</f>
        <v/>
      </c>
    </row>
    <row r="260" spans="7:7">
      <c r="G260" s="112" t="str">
        <f>IF(Жюри!J23="","",Жюри!J23)</f>
        <v/>
      </c>
    </row>
    <row r="261" spans="7:7">
      <c r="G261" s="112" t="str">
        <f>IF(Жюри!J24="","",Жюри!J24)</f>
        <v/>
      </c>
    </row>
  </sheetData>
  <sheetProtection formatCells="0" formatColumns="0" formatRows="0"/>
  <protectedRanges>
    <protectedRange sqref="E1:E10 B1:C1048576 G1:G10 E38:E1048576 G38:G1048576" name="Диапазон1"/>
    <protectedRange sqref="L10:N10 P10:R10" name="Диапазон1_2"/>
    <protectedRange sqref="B11:C37" name="Диапазон1_1"/>
    <protectedRange sqref="E11:E37 B11:C37 G11:G37" name="Диапазон1_1_1"/>
  </protectedRanges>
  <mergeCells count="8">
    <mergeCell ref="A4:I4"/>
    <mergeCell ref="A5:I5"/>
    <mergeCell ref="I9:I10"/>
    <mergeCell ref="A9:A10"/>
    <mergeCell ref="B9:B10"/>
    <mergeCell ref="C9:D9"/>
    <mergeCell ref="E9:F9"/>
    <mergeCell ref="G9:H9"/>
  </mergeCells>
  <printOptions horizontalCentered="1"/>
  <pageMargins left="0.39370078740157483" right="0.19685039370078741" top="0.19685039370078741" bottom="0.19685039370078741" header="0" footer="0.11811023622047245"/>
  <pageSetup paperSize="9" scale="85" fitToHeight="2" orientation="portrait" blackAndWhite="1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tabColor rgb="FF00B0F0"/>
  </sheetPr>
  <dimension ref="A3:L76"/>
  <sheetViews>
    <sheetView zoomScale="110" zoomScaleNormal="110" workbookViewId="0">
      <selection activeCell="D18" sqref="D18"/>
    </sheetView>
  </sheetViews>
  <sheetFormatPr defaultColWidth="9.140625" defaultRowHeight="15.75"/>
  <cols>
    <col min="1" max="1" width="9.140625" style="19"/>
    <col min="2" max="2" width="11.7109375" style="19" customWidth="1"/>
    <col min="3" max="3" width="8.42578125" style="38" customWidth="1"/>
    <col min="4" max="5" width="9.140625" style="38"/>
    <col min="6" max="6" width="12" style="38" customWidth="1"/>
    <col min="7" max="16384" width="9.140625" style="19"/>
  </cols>
  <sheetData>
    <row r="3" spans="1:12">
      <c r="A3" s="230" t="s">
        <v>21</v>
      </c>
      <c r="B3" s="230"/>
      <c r="C3" s="230"/>
      <c r="D3" s="230"/>
      <c r="E3" s="230"/>
      <c r="F3" s="230"/>
    </row>
    <row r="4" spans="1:12">
      <c r="A4" s="225" t="s">
        <v>43</v>
      </c>
      <c r="B4" s="225"/>
      <c r="C4" s="225"/>
      <c r="D4" s="225"/>
      <c r="E4" s="225"/>
      <c r="F4" s="225"/>
    </row>
    <row r="5" spans="1:12">
      <c r="A5" s="225" t="str">
        <f>Жюри!A2</f>
        <v>второго этапа республикансой олимпиады</v>
      </c>
      <c r="B5" s="225"/>
      <c r="C5" s="225"/>
      <c r="D5" s="225"/>
      <c r="E5" s="225"/>
      <c r="F5" s="225"/>
    </row>
    <row r="6" spans="1:12">
      <c r="A6" s="231" t="str">
        <f>Жюри!A3</f>
        <v>по предмету: "Физическая культура и здоровье"</v>
      </c>
      <c r="B6" s="231"/>
      <c r="C6" s="231"/>
      <c r="D6" s="231"/>
      <c r="E6" s="231"/>
      <c r="F6" s="231"/>
    </row>
    <row r="7" spans="1:12">
      <c r="A7" s="19" t="str">
        <f>Жюри!G8</f>
        <v>2023/2024уч.год</v>
      </c>
      <c r="E7" s="121" t="s">
        <v>65</v>
      </c>
    </row>
    <row r="8" spans="1:12">
      <c r="B8" s="34">
        <f>Жюри!F10</f>
        <v>45261</v>
      </c>
      <c r="E8" s="38" t="s">
        <v>25</v>
      </c>
    </row>
    <row r="9" spans="1:12">
      <c r="A9" s="233" t="s">
        <v>0</v>
      </c>
      <c r="B9" s="233" t="s">
        <v>3</v>
      </c>
      <c r="C9" s="232" t="s">
        <v>77</v>
      </c>
      <c r="D9" s="232"/>
      <c r="E9" s="232"/>
      <c r="F9" s="232" t="s">
        <v>23</v>
      </c>
      <c r="G9" s="227" t="s">
        <v>70</v>
      </c>
      <c r="H9" s="228"/>
      <c r="I9" s="228"/>
      <c r="J9" s="228"/>
      <c r="K9" s="228"/>
      <c r="L9" s="228"/>
    </row>
    <row r="10" spans="1:12">
      <c r="A10" s="234"/>
      <c r="B10" s="234"/>
      <c r="C10" s="25" t="s">
        <v>44</v>
      </c>
      <c r="D10" s="25" t="s">
        <v>45</v>
      </c>
      <c r="E10" s="25" t="s">
        <v>24</v>
      </c>
      <c r="F10" s="232"/>
      <c r="G10" s="229"/>
      <c r="H10" s="228"/>
      <c r="I10" s="228"/>
      <c r="J10" s="228"/>
      <c r="K10" s="228"/>
      <c r="L10" s="228"/>
    </row>
    <row r="11" spans="1:12" ht="15" customHeight="1">
      <c r="A11" s="32">
        <v>1</v>
      </c>
      <c r="B11" s="115" t="s">
        <v>192</v>
      </c>
      <c r="C11" s="116">
        <v>0</v>
      </c>
      <c r="D11" s="143">
        <v>46</v>
      </c>
      <c r="E11" s="117">
        <v>58</v>
      </c>
      <c r="F11" s="70">
        <f t="shared" ref="F11:F23" si="0">IF(C11="","",C11*60+D11+E11*0.01)</f>
        <v>46.58</v>
      </c>
    </row>
    <row r="12" spans="1:12" ht="15" customHeight="1">
      <c r="A12" s="32">
        <v>2</v>
      </c>
      <c r="B12" s="118" t="s">
        <v>165</v>
      </c>
      <c r="C12" s="116">
        <v>0</v>
      </c>
      <c r="D12" s="117">
        <v>38</v>
      </c>
      <c r="E12" s="117">
        <v>0</v>
      </c>
      <c r="F12" s="70">
        <f t="shared" si="0"/>
        <v>38</v>
      </c>
    </row>
    <row r="13" spans="1:12" ht="15" customHeight="1">
      <c r="A13" s="32">
        <v>3</v>
      </c>
      <c r="B13" s="119" t="s">
        <v>175</v>
      </c>
      <c r="C13" s="116">
        <v>1</v>
      </c>
      <c r="D13" s="117">
        <v>12</v>
      </c>
      <c r="E13" s="117">
        <v>47</v>
      </c>
      <c r="F13" s="70">
        <f t="shared" si="0"/>
        <v>72.47</v>
      </c>
    </row>
    <row r="14" spans="1:12" ht="15" customHeight="1">
      <c r="A14" s="32">
        <v>4</v>
      </c>
      <c r="B14" s="120" t="s">
        <v>187</v>
      </c>
      <c r="C14" s="116">
        <v>0</v>
      </c>
      <c r="D14" s="117">
        <v>35</v>
      </c>
      <c r="E14" s="117">
        <v>6</v>
      </c>
      <c r="F14" s="70">
        <f t="shared" si="0"/>
        <v>35.06</v>
      </c>
    </row>
    <row r="15" spans="1:12" ht="15" customHeight="1">
      <c r="A15" s="32">
        <v>5</v>
      </c>
      <c r="B15" s="119" t="s">
        <v>155</v>
      </c>
      <c r="C15" s="116">
        <v>0</v>
      </c>
      <c r="D15" s="117">
        <v>38</v>
      </c>
      <c r="E15" s="117">
        <v>69</v>
      </c>
      <c r="F15" s="70">
        <f t="shared" si="0"/>
        <v>38.69</v>
      </c>
    </row>
    <row r="16" spans="1:12" ht="15" customHeight="1">
      <c r="A16" s="32">
        <v>6</v>
      </c>
      <c r="B16" s="120" t="s">
        <v>158</v>
      </c>
      <c r="C16" s="116">
        <v>0</v>
      </c>
      <c r="D16" s="117">
        <v>35</v>
      </c>
      <c r="E16" s="117">
        <v>0</v>
      </c>
      <c r="F16" s="70">
        <f t="shared" si="0"/>
        <v>35</v>
      </c>
    </row>
    <row r="17" spans="1:6" ht="15" customHeight="1">
      <c r="A17" s="32">
        <v>7</v>
      </c>
      <c r="B17" s="119" t="s">
        <v>179</v>
      </c>
      <c r="C17" s="116">
        <v>0</v>
      </c>
      <c r="D17" s="117">
        <v>45</v>
      </c>
      <c r="E17" s="117">
        <v>6</v>
      </c>
      <c r="F17" s="70">
        <f t="shared" si="0"/>
        <v>45.06</v>
      </c>
    </row>
    <row r="18" spans="1:6" ht="15" customHeight="1">
      <c r="A18" s="32">
        <v>8</v>
      </c>
      <c r="B18" s="120" t="s">
        <v>161</v>
      </c>
      <c r="C18" s="116">
        <v>0</v>
      </c>
      <c r="D18" s="117">
        <v>50</v>
      </c>
      <c r="E18" s="117">
        <v>3</v>
      </c>
      <c r="F18" s="70">
        <f t="shared" si="0"/>
        <v>50.03</v>
      </c>
    </row>
    <row r="19" spans="1:6" ht="15" customHeight="1">
      <c r="A19" s="32">
        <v>9</v>
      </c>
      <c r="B19" s="119" t="s">
        <v>195</v>
      </c>
      <c r="C19" s="116">
        <v>0</v>
      </c>
      <c r="D19" s="117">
        <v>45</v>
      </c>
      <c r="E19" s="117">
        <v>38</v>
      </c>
      <c r="F19" s="70">
        <f t="shared" si="0"/>
        <v>45.38</v>
      </c>
    </row>
    <row r="20" spans="1:6" ht="15" customHeight="1">
      <c r="A20" s="32"/>
      <c r="B20" s="120"/>
      <c r="C20" s="116"/>
      <c r="D20" s="117"/>
      <c r="E20" s="117"/>
      <c r="F20" s="70" t="str">
        <f t="shared" si="0"/>
        <v/>
      </c>
    </row>
    <row r="21" spans="1:6" ht="15" customHeight="1">
      <c r="A21" s="32"/>
      <c r="B21" s="119"/>
      <c r="C21" s="116"/>
      <c r="D21" s="117"/>
      <c r="E21" s="117"/>
      <c r="F21" s="70" t="str">
        <f t="shared" si="0"/>
        <v/>
      </c>
    </row>
    <row r="22" spans="1:6" ht="15" customHeight="1">
      <c r="A22" s="32"/>
      <c r="B22" s="120"/>
      <c r="C22" s="116"/>
      <c r="D22" s="117"/>
      <c r="E22" s="117"/>
      <c r="F22" s="70" t="str">
        <f t="shared" si="0"/>
        <v/>
      </c>
    </row>
    <row r="23" spans="1:6" ht="15" customHeight="1">
      <c r="A23" s="32"/>
      <c r="B23" s="119"/>
      <c r="C23" s="116"/>
      <c r="D23" s="117"/>
      <c r="E23" s="117"/>
      <c r="F23" s="70" t="str">
        <f t="shared" si="0"/>
        <v/>
      </c>
    </row>
    <row r="24" spans="1:6" ht="15" customHeight="1">
      <c r="A24" s="32" t="str">
        <f>IF(ISBLANK(B24),"",COUNTA($B$11:B24))</f>
        <v/>
      </c>
      <c r="B24" s="120"/>
      <c r="C24" s="116"/>
      <c r="D24" s="117"/>
      <c r="E24" s="117"/>
      <c r="F24" s="70" t="str">
        <f t="shared" ref="F24:F60" si="1">IF(C24="","",C24*60+D24+E24*0.01)</f>
        <v/>
      </c>
    </row>
    <row r="25" spans="1:6" ht="15" customHeight="1">
      <c r="A25" s="32" t="str">
        <f>IF(ISBLANK(B25),"",COUNTA($B$11:B25))</f>
        <v/>
      </c>
      <c r="B25" s="119"/>
      <c r="C25" s="116"/>
      <c r="D25" s="117"/>
      <c r="E25" s="117"/>
      <c r="F25" s="70" t="str">
        <f t="shared" si="1"/>
        <v/>
      </c>
    </row>
    <row r="26" spans="1:6" ht="15" customHeight="1">
      <c r="A26" s="32" t="str">
        <f>IF(ISBLANK(B26),"",COUNTA($B$11:B26))</f>
        <v/>
      </c>
      <c r="B26" s="120"/>
      <c r="C26" s="116"/>
      <c r="D26" s="117"/>
      <c r="E26" s="117"/>
      <c r="F26" s="70" t="str">
        <f t="shared" si="1"/>
        <v/>
      </c>
    </row>
    <row r="27" spans="1:6" ht="15" customHeight="1">
      <c r="A27" s="32" t="str">
        <f>IF(ISBLANK(B27),"",COUNTA($B$11:B27))</f>
        <v/>
      </c>
      <c r="B27" s="119"/>
      <c r="C27" s="116"/>
      <c r="D27" s="117"/>
      <c r="E27" s="117"/>
      <c r="F27" s="70" t="str">
        <f t="shared" si="1"/>
        <v/>
      </c>
    </row>
    <row r="28" spans="1:6" ht="15" customHeight="1">
      <c r="A28" s="32" t="str">
        <f>IF(ISBLANK(B28),"",COUNTA($B$11:B28))</f>
        <v/>
      </c>
      <c r="B28" s="120"/>
      <c r="C28" s="116"/>
      <c r="D28" s="117"/>
      <c r="E28" s="117"/>
      <c r="F28" s="70" t="str">
        <f t="shared" si="1"/>
        <v/>
      </c>
    </row>
    <row r="29" spans="1:6" ht="15" customHeight="1">
      <c r="A29" s="32" t="str">
        <f>IF(ISBLANK(B29),"",COUNTA($B$11:B29))</f>
        <v/>
      </c>
      <c r="B29" s="119"/>
      <c r="C29" s="116"/>
      <c r="D29" s="117"/>
      <c r="E29" s="117"/>
      <c r="F29" s="70" t="str">
        <f t="shared" si="1"/>
        <v/>
      </c>
    </row>
    <row r="30" spans="1:6" ht="15" customHeight="1">
      <c r="A30" s="32" t="str">
        <f>IF(ISBLANK(B30),"",COUNTA($B$11:B30))</f>
        <v/>
      </c>
      <c r="B30" s="120"/>
      <c r="C30" s="116"/>
      <c r="D30" s="117"/>
      <c r="E30" s="117"/>
      <c r="F30" s="70" t="str">
        <f t="shared" si="1"/>
        <v/>
      </c>
    </row>
    <row r="31" spans="1:6" ht="15" customHeight="1">
      <c r="A31" s="32" t="str">
        <f>IF(ISBLANK(B31),"",COUNTA($B$11:B31))</f>
        <v/>
      </c>
      <c r="B31" s="119"/>
      <c r="C31" s="116"/>
      <c r="D31" s="117"/>
      <c r="E31" s="117"/>
      <c r="F31" s="70" t="str">
        <f t="shared" si="1"/>
        <v/>
      </c>
    </row>
    <row r="32" spans="1:6" ht="15" customHeight="1">
      <c r="A32" s="32" t="str">
        <f>IF(ISBLANK(B32),"",COUNTA($B$11:B32))</f>
        <v/>
      </c>
      <c r="B32" s="120"/>
      <c r="C32" s="116"/>
      <c r="D32" s="117"/>
      <c r="E32" s="117"/>
      <c r="F32" s="70" t="str">
        <f t="shared" si="1"/>
        <v/>
      </c>
    </row>
    <row r="33" spans="1:6" ht="15" customHeight="1">
      <c r="A33" s="32" t="str">
        <f>IF(ISBLANK(B33),"",COUNTA($B$11:B33))</f>
        <v/>
      </c>
      <c r="B33" s="119"/>
      <c r="C33" s="116"/>
      <c r="D33" s="117"/>
      <c r="E33" s="117"/>
      <c r="F33" s="70" t="str">
        <f t="shared" si="1"/>
        <v/>
      </c>
    </row>
    <row r="34" spans="1:6" ht="15" customHeight="1">
      <c r="A34" s="32" t="str">
        <f>IF(ISBLANK(B34),"",COUNTA($B$11:B34))</f>
        <v/>
      </c>
      <c r="B34" s="120"/>
      <c r="C34" s="116"/>
      <c r="D34" s="117"/>
      <c r="E34" s="117"/>
      <c r="F34" s="70" t="str">
        <f t="shared" si="1"/>
        <v/>
      </c>
    </row>
    <row r="35" spans="1:6" ht="15" customHeight="1">
      <c r="A35" s="32" t="str">
        <f>IF(ISBLANK(B35),"",COUNTA($B$11:B35))</f>
        <v/>
      </c>
      <c r="B35" s="119"/>
      <c r="C35" s="116"/>
      <c r="D35" s="117"/>
      <c r="E35" s="117"/>
      <c r="F35" s="70" t="str">
        <f t="shared" si="1"/>
        <v/>
      </c>
    </row>
    <row r="36" spans="1:6" ht="15" customHeight="1">
      <c r="A36" s="32" t="str">
        <f>IF(ISBLANK(B36),"",COUNTA($B$11:B36))</f>
        <v/>
      </c>
      <c r="B36" s="120"/>
      <c r="C36" s="116"/>
      <c r="D36" s="117"/>
      <c r="E36" s="117"/>
      <c r="F36" s="70" t="str">
        <f t="shared" si="1"/>
        <v/>
      </c>
    </row>
    <row r="37" spans="1:6" ht="15" customHeight="1">
      <c r="A37" s="32" t="str">
        <f>IF(ISBLANK(B37),"",COUNTA($B$11:B37))</f>
        <v/>
      </c>
      <c r="B37" s="119"/>
      <c r="C37" s="116"/>
      <c r="D37" s="117"/>
      <c r="E37" s="117"/>
      <c r="F37" s="70" t="str">
        <f t="shared" si="1"/>
        <v/>
      </c>
    </row>
    <row r="38" spans="1:6" ht="15" customHeight="1">
      <c r="A38" s="32" t="str">
        <f>IF(ISBLANK(B38),"",COUNTA($B$11:B38))</f>
        <v/>
      </c>
      <c r="B38" s="120"/>
      <c r="C38" s="116"/>
      <c r="D38" s="117"/>
      <c r="E38" s="117"/>
      <c r="F38" s="70" t="str">
        <f t="shared" si="1"/>
        <v/>
      </c>
    </row>
    <row r="39" spans="1:6" ht="15" customHeight="1">
      <c r="A39" s="32" t="str">
        <f>IF(ISBLANK(B39),"",COUNTA($B$11:B39))</f>
        <v/>
      </c>
      <c r="B39" s="119"/>
      <c r="C39" s="116"/>
      <c r="D39" s="117"/>
      <c r="E39" s="117"/>
      <c r="F39" s="70" t="str">
        <f t="shared" si="1"/>
        <v/>
      </c>
    </row>
    <row r="40" spans="1:6" ht="15" customHeight="1">
      <c r="A40" s="32" t="str">
        <f>IF(ISBLANK(B40),"",COUNTA($B$11:B40))</f>
        <v/>
      </c>
      <c r="B40" s="120"/>
      <c r="C40" s="116"/>
      <c r="D40" s="117"/>
      <c r="E40" s="117"/>
      <c r="F40" s="70" t="str">
        <f t="shared" si="1"/>
        <v/>
      </c>
    </row>
    <row r="41" spans="1:6" ht="15" customHeight="1">
      <c r="A41" s="32" t="str">
        <f>IF(ISBLANK(B41),"",COUNTA($B$11:B41))</f>
        <v/>
      </c>
      <c r="B41" s="119"/>
      <c r="C41" s="116"/>
      <c r="D41" s="117"/>
      <c r="E41" s="117"/>
      <c r="F41" s="70" t="str">
        <f t="shared" si="1"/>
        <v/>
      </c>
    </row>
    <row r="42" spans="1:6" ht="15" customHeight="1">
      <c r="A42" s="32" t="str">
        <f>IF(ISBLANK(B42),"",COUNTA($B$11:B42))</f>
        <v/>
      </c>
      <c r="B42" s="120"/>
      <c r="C42" s="116"/>
      <c r="D42" s="117"/>
      <c r="E42" s="117"/>
      <c r="F42" s="70" t="str">
        <f t="shared" si="1"/>
        <v/>
      </c>
    </row>
    <row r="43" spans="1:6" ht="15" customHeight="1">
      <c r="A43" s="32" t="str">
        <f>IF(ISBLANK(B43),"",COUNTA($B$11:B43))</f>
        <v/>
      </c>
      <c r="B43" s="119"/>
      <c r="C43" s="117"/>
      <c r="D43" s="117"/>
      <c r="E43" s="117"/>
      <c r="F43" s="70" t="str">
        <f t="shared" si="1"/>
        <v/>
      </c>
    </row>
    <row r="44" spans="1:6" ht="15" customHeight="1">
      <c r="A44" s="32" t="str">
        <f>IF(ISBLANK(B44),"",COUNTA($B$11:B44))</f>
        <v/>
      </c>
      <c r="B44" s="120"/>
      <c r="C44" s="117"/>
      <c r="D44" s="117"/>
      <c r="E44" s="117"/>
      <c r="F44" s="70" t="str">
        <f t="shared" si="1"/>
        <v/>
      </c>
    </row>
    <row r="45" spans="1:6" ht="15" customHeight="1">
      <c r="A45" s="32" t="str">
        <f>IF(ISBLANK(B45),"",COUNTA($B$11:B45))</f>
        <v/>
      </c>
      <c r="B45" s="119"/>
      <c r="C45" s="117"/>
      <c r="D45" s="117"/>
      <c r="E45" s="117"/>
      <c r="F45" s="70" t="str">
        <f t="shared" si="1"/>
        <v/>
      </c>
    </row>
    <row r="46" spans="1:6" ht="15" customHeight="1">
      <c r="A46" s="32" t="str">
        <f>IF(ISBLANK(B46),"",COUNTA($B$11:B46))</f>
        <v/>
      </c>
      <c r="B46" s="120"/>
      <c r="C46" s="117"/>
      <c r="D46" s="117"/>
      <c r="E46" s="117"/>
      <c r="F46" s="70" t="str">
        <f t="shared" si="1"/>
        <v/>
      </c>
    </row>
    <row r="47" spans="1:6" ht="15" customHeight="1">
      <c r="A47" s="32" t="str">
        <f>IF(ISBLANK(B47),"",COUNTA($B$11:B47))</f>
        <v/>
      </c>
      <c r="B47" s="119"/>
      <c r="C47" s="117"/>
      <c r="D47" s="117"/>
      <c r="E47" s="117"/>
      <c r="F47" s="70" t="str">
        <f t="shared" si="1"/>
        <v/>
      </c>
    </row>
    <row r="48" spans="1:6" ht="15" customHeight="1">
      <c r="A48" s="32" t="str">
        <f>IF(ISBLANK(B48),"",COUNTA($B$11:B48))</f>
        <v/>
      </c>
      <c r="B48" s="120"/>
      <c r="C48" s="117"/>
      <c r="D48" s="117"/>
      <c r="E48" s="117"/>
      <c r="F48" s="70" t="str">
        <f t="shared" si="1"/>
        <v/>
      </c>
    </row>
    <row r="49" spans="1:6" ht="15" customHeight="1">
      <c r="A49" s="32" t="str">
        <f>IF(ISBLANK(B49),"",COUNTA($B$11:B49))</f>
        <v/>
      </c>
      <c r="B49" s="119"/>
      <c r="C49" s="117"/>
      <c r="D49" s="117"/>
      <c r="E49" s="117"/>
      <c r="F49" s="70" t="str">
        <f t="shared" si="1"/>
        <v/>
      </c>
    </row>
    <row r="50" spans="1:6" ht="15" customHeight="1">
      <c r="A50" s="32" t="str">
        <f>IF(ISBLANK(B50),"",COUNTA($B$11:B50))</f>
        <v/>
      </c>
      <c r="B50" s="119"/>
      <c r="C50" s="117"/>
      <c r="D50" s="117"/>
      <c r="E50" s="117"/>
      <c r="F50" s="70" t="str">
        <f t="shared" si="1"/>
        <v/>
      </c>
    </row>
    <row r="51" spans="1:6" ht="15" customHeight="1">
      <c r="A51" s="32" t="str">
        <f>IF(ISBLANK(B51),"",COUNTA($B$11:B51))</f>
        <v/>
      </c>
      <c r="B51" s="119"/>
      <c r="C51" s="117"/>
      <c r="D51" s="117"/>
      <c r="E51" s="117"/>
      <c r="F51" s="70" t="str">
        <f t="shared" si="1"/>
        <v/>
      </c>
    </row>
    <row r="52" spans="1:6" ht="15" customHeight="1">
      <c r="A52" s="32" t="str">
        <f>IF(ISBLANK(B52),"",COUNTA($B$11:B52))</f>
        <v/>
      </c>
      <c r="B52" s="119"/>
      <c r="C52" s="117"/>
      <c r="D52" s="117"/>
      <c r="E52" s="117"/>
      <c r="F52" s="70" t="str">
        <f t="shared" si="1"/>
        <v/>
      </c>
    </row>
    <row r="53" spans="1:6" ht="15" customHeight="1">
      <c r="A53" s="32" t="str">
        <f>IF(ISBLANK(B53),"",COUNTA($B$11:B53))</f>
        <v/>
      </c>
      <c r="B53" s="119"/>
      <c r="C53" s="117"/>
      <c r="D53" s="117"/>
      <c r="E53" s="117"/>
      <c r="F53" s="70" t="str">
        <f t="shared" si="1"/>
        <v/>
      </c>
    </row>
    <row r="54" spans="1:6" ht="15" customHeight="1">
      <c r="A54" s="32" t="str">
        <f>IF(ISBLANK(B54),"",COUNTA($B$11:B54))</f>
        <v/>
      </c>
      <c r="B54" s="119"/>
      <c r="C54" s="117"/>
      <c r="D54" s="117"/>
      <c r="E54" s="117"/>
      <c r="F54" s="70" t="str">
        <f t="shared" si="1"/>
        <v/>
      </c>
    </row>
    <row r="55" spans="1:6" ht="15" customHeight="1">
      <c r="A55" s="32" t="str">
        <f>IF(ISBLANK(B55),"",COUNTA($B$11:B55))</f>
        <v/>
      </c>
      <c r="B55" s="119"/>
      <c r="C55" s="117"/>
      <c r="D55" s="117"/>
      <c r="E55" s="117"/>
      <c r="F55" s="70" t="str">
        <f t="shared" si="1"/>
        <v/>
      </c>
    </row>
    <row r="56" spans="1:6" ht="15" customHeight="1">
      <c r="A56" s="32" t="str">
        <f>IF(ISBLANK(B56),"",COUNTA($B$11:B56))</f>
        <v/>
      </c>
      <c r="B56" s="119"/>
      <c r="C56" s="117"/>
      <c r="D56" s="117"/>
      <c r="E56" s="117"/>
      <c r="F56" s="70" t="str">
        <f t="shared" si="1"/>
        <v/>
      </c>
    </row>
    <row r="57" spans="1:6" ht="15" customHeight="1">
      <c r="A57" s="32" t="str">
        <f>IF(ISBLANK(B57),"",COUNTA($B$11:B57))</f>
        <v/>
      </c>
      <c r="B57" s="119"/>
      <c r="C57" s="117"/>
      <c r="D57" s="117"/>
      <c r="E57" s="117"/>
      <c r="F57" s="70" t="str">
        <f t="shared" si="1"/>
        <v/>
      </c>
    </row>
    <row r="58" spans="1:6" ht="15" customHeight="1">
      <c r="A58" s="32" t="str">
        <f>IF(ISBLANK(B58),"",COUNTA($B$11:B58))</f>
        <v/>
      </c>
      <c r="B58" s="119"/>
      <c r="C58" s="117"/>
      <c r="D58" s="117"/>
      <c r="E58" s="117"/>
      <c r="F58" s="70" t="str">
        <f t="shared" si="1"/>
        <v/>
      </c>
    </row>
    <row r="59" spans="1:6" ht="15" customHeight="1">
      <c r="A59" s="32" t="str">
        <f>IF(ISBLANK(B59),"",COUNTA($B$11:B59))</f>
        <v/>
      </c>
      <c r="B59" s="119"/>
      <c r="C59" s="117"/>
      <c r="D59" s="117"/>
      <c r="E59" s="117"/>
      <c r="F59" s="70" t="str">
        <f t="shared" si="1"/>
        <v/>
      </c>
    </row>
    <row r="60" spans="1:6" ht="15" customHeight="1">
      <c r="A60" s="32" t="str">
        <f>IF(ISBLANK(B60),"",COUNTA($B$11:B60))</f>
        <v/>
      </c>
      <c r="B60" s="119"/>
      <c r="C60" s="117"/>
      <c r="D60" s="117"/>
      <c r="E60" s="117"/>
      <c r="F60" s="70" t="str">
        <f t="shared" si="1"/>
        <v/>
      </c>
    </row>
    <row r="61" spans="1:6">
      <c r="A61" s="124" t="s">
        <v>54</v>
      </c>
      <c r="B61" s="124"/>
      <c r="E61" s="122" t="str">
        <f>IF(Жюри!J9="","",Жюри!J9)</f>
        <v>Мышленик В.В.</v>
      </c>
    </row>
    <row r="62" spans="1:6">
      <c r="A62" s="39" t="s">
        <v>52</v>
      </c>
      <c r="B62" s="39"/>
      <c r="E62" s="122" t="str">
        <f>IF(Жюри!K10="","",Жюри!K10)</f>
        <v>Лыщик Д.А.</v>
      </c>
    </row>
    <row r="63" spans="1:6">
      <c r="E63" s="122" t="str">
        <f>IF(Жюри!K11="","",Жюри!K11)</f>
        <v>Драченко А.М.</v>
      </c>
    </row>
    <row r="64" spans="1:6">
      <c r="E64" s="122" t="str">
        <f>IF(Жюри!K12="","",Жюри!K12)</f>
        <v/>
      </c>
    </row>
    <row r="65" spans="5:5">
      <c r="E65" s="122" t="str">
        <f>IF(Жюри!K13="","",Жюри!K13)</f>
        <v/>
      </c>
    </row>
    <row r="66" spans="5:5">
      <c r="E66" s="122" t="str">
        <f>IF(Жюри!K14="","",Жюри!K14)</f>
        <v/>
      </c>
    </row>
    <row r="67" spans="5:5">
      <c r="E67" s="122" t="str">
        <f>IF(Жюри!K15="","",Жюри!K15)</f>
        <v/>
      </c>
    </row>
    <row r="68" spans="5:5">
      <c r="E68" s="122" t="str">
        <f>IF(Жюри!K16="","",Жюри!K16)</f>
        <v/>
      </c>
    </row>
    <row r="69" spans="5:5">
      <c r="E69" s="122" t="str">
        <f>IF(Жюри!K17="","",Жюри!K17)</f>
        <v/>
      </c>
    </row>
    <row r="70" spans="5:5">
      <c r="E70" s="122" t="str">
        <f>IF(Жюри!K18="","",Жюри!K18)</f>
        <v/>
      </c>
    </row>
    <row r="71" spans="5:5">
      <c r="E71" s="122" t="str">
        <f>IF(Жюри!K19="","",Жюри!K19)</f>
        <v/>
      </c>
    </row>
    <row r="72" spans="5:5">
      <c r="E72" s="122" t="str">
        <f>IF(Жюри!K20="","",Жюри!K20)</f>
        <v/>
      </c>
    </row>
    <row r="73" spans="5:5">
      <c r="E73" s="122" t="str">
        <f>IF(Жюри!K21="","",Жюри!K21)</f>
        <v/>
      </c>
    </row>
    <row r="74" spans="5:5">
      <c r="E74" s="122" t="str">
        <f>IF(Жюри!K22="","",Жюри!K22)</f>
        <v/>
      </c>
    </row>
    <row r="75" spans="5:5">
      <c r="E75" s="122" t="str">
        <f>IF(Жюри!K23="","",Жюри!K23)</f>
        <v/>
      </c>
    </row>
    <row r="76" spans="5:5">
      <c r="E76" s="122" t="str">
        <f>IF(Жюри!K24="","",Жюри!K24)</f>
        <v/>
      </c>
    </row>
  </sheetData>
  <sheetProtection formatCells="0" formatColumns="0" formatRows="0"/>
  <protectedRanges>
    <protectedRange sqref="A61:A62 B1:E10 B24:E1048576" name="Диапазон2"/>
    <protectedRange sqref="G5:H6 D5:E6 C5" name="Диапазон1"/>
    <protectedRange sqref="B11:E23" name="Диапазон2_1"/>
  </protectedRanges>
  <mergeCells count="9">
    <mergeCell ref="G9:L10"/>
    <mergeCell ref="A3:F3"/>
    <mergeCell ref="A4:F4"/>
    <mergeCell ref="A5:F5"/>
    <mergeCell ref="A6:F6"/>
    <mergeCell ref="C9:E9"/>
    <mergeCell ref="B9:B10"/>
    <mergeCell ref="A9:A10"/>
    <mergeCell ref="F9:F10"/>
  </mergeCells>
  <printOptions horizontalCentered="1"/>
  <pageMargins left="0.59055118110236227" right="0.19685039370078741" top="0.19685039370078741" bottom="0.19685039370078741" header="0.31496062992125984" footer="0.31496062992125984"/>
  <pageSetup paperSize="9" scale="130" fitToHeight="2" orientation="portrait" blackAndWhite="1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tabColor rgb="FF00B0F0"/>
  </sheetPr>
  <dimension ref="A3:L321"/>
  <sheetViews>
    <sheetView zoomScale="110" zoomScaleNormal="110" workbookViewId="0">
      <selection activeCell="E13" sqref="E13"/>
    </sheetView>
  </sheetViews>
  <sheetFormatPr defaultColWidth="9.140625" defaultRowHeight="15.75"/>
  <cols>
    <col min="1" max="1" width="7.28515625" style="67" customWidth="1"/>
    <col min="2" max="2" width="11.85546875" style="19" bestFit="1" customWidth="1"/>
    <col min="3" max="3" width="8" style="38" customWidth="1"/>
    <col min="4" max="4" width="7.85546875" style="38" customWidth="1"/>
    <col min="5" max="5" width="9.140625" style="38"/>
    <col min="6" max="6" width="11" style="38" customWidth="1"/>
    <col min="7" max="16384" width="9.140625" style="19"/>
  </cols>
  <sheetData>
    <row r="3" spans="1:12">
      <c r="A3" s="215" t="str">
        <f>'2тур_Юн'!A3</f>
        <v>ПРОТОКОЛ</v>
      </c>
      <c r="B3" s="215"/>
      <c r="C3" s="215"/>
      <c r="D3" s="215"/>
      <c r="E3" s="215"/>
      <c r="F3" s="215"/>
    </row>
    <row r="4" spans="1:12">
      <c r="A4" s="225" t="str">
        <f>'2тур_Юн'!A4</f>
        <v xml:space="preserve">результатов второго тура  </v>
      </c>
      <c r="B4" s="225"/>
      <c r="C4" s="225"/>
      <c r="D4" s="225"/>
      <c r="E4" s="225"/>
      <c r="F4" s="225"/>
    </row>
    <row r="5" spans="1:12">
      <c r="A5" s="225" t="str">
        <f>'2тур_Юн'!A5</f>
        <v>второго этапа республикансой олимпиады</v>
      </c>
      <c r="B5" s="225"/>
      <c r="C5" s="225"/>
      <c r="D5" s="225"/>
      <c r="E5" s="225"/>
      <c r="F5" s="225"/>
    </row>
    <row r="6" spans="1:12">
      <c r="A6" s="231" t="str">
        <f>'2тур_Юн'!A6</f>
        <v>по предмету: "Физическая культура и здоровье"</v>
      </c>
      <c r="B6" s="231"/>
      <c r="C6" s="231"/>
      <c r="D6" s="231"/>
      <c r="E6" s="231"/>
      <c r="F6" s="231"/>
    </row>
    <row r="7" spans="1:12">
      <c r="A7" s="112" t="str">
        <f>'2тур_Юн'!A7</f>
        <v>2023/2024уч.год</v>
      </c>
      <c r="E7" s="121" t="str">
        <f>'2тур_Юн'!E7</f>
        <v>плавание 50 м.</v>
      </c>
    </row>
    <row r="8" spans="1:12">
      <c r="B8" s="34">
        <f>Жюри!F10</f>
        <v>45261</v>
      </c>
      <c r="E8" s="38" t="s">
        <v>26</v>
      </c>
    </row>
    <row r="9" spans="1:12">
      <c r="A9" s="235" t="s">
        <v>0</v>
      </c>
      <c r="B9" s="235" t="s">
        <v>3</v>
      </c>
      <c r="C9" s="238" t="s">
        <v>77</v>
      </c>
      <c r="D9" s="238"/>
      <c r="E9" s="238"/>
      <c r="F9" s="238" t="s">
        <v>23</v>
      </c>
      <c r="G9" s="227" t="s">
        <v>70</v>
      </c>
      <c r="H9" s="228"/>
      <c r="I9" s="228"/>
      <c r="J9" s="228"/>
      <c r="K9" s="228"/>
      <c r="L9" s="228"/>
    </row>
    <row r="10" spans="1:12">
      <c r="A10" s="236"/>
      <c r="B10" s="237"/>
      <c r="C10" s="26" t="s">
        <v>44</v>
      </c>
      <c r="D10" s="26" t="s">
        <v>45</v>
      </c>
      <c r="E10" s="26" t="s">
        <v>24</v>
      </c>
      <c r="F10" s="238"/>
      <c r="G10" s="229"/>
      <c r="H10" s="228"/>
      <c r="I10" s="228"/>
      <c r="J10" s="228"/>
      <c r="K10" s="228"/>
      <c r="L10" s="228"/>
    </row>
    <row r="11" spans="1:12">
      <c r="A11" s="109">
        <v>1</v>
      </c>
      <c r="B11" s="115" t="s">
        <v>236</v>
      </c>
      <c r="C11" s="116">
        <v>0</v>
      </c>
      <c r="D11" s="117">
        <v>38</v>
      </c>
      <c r="E11" s="117">
        <v>2</v>
      </c>
      <c r="F11" s="70">
        <f t="shared" ref="F11:F24" si="0">IF(C11="","",C11*60+D11+E11*0.01)</f>
        <v>38.020000000000003</v>
      </c>
    </row>
    <row r="12" spans="1:12">
      <c r="A12" s="109">
        <v>2</v>
      </c>
      <c r="B12" s="118" t="s">
        <v>250</v>
      </c>
      <c r="C12" s="116">
        <v>1</v>
      </c>
      <c r="D12" s="117">
        <v>6</v>
      </c>
      <c r="E12" s="117">
        <v>37</v>
      </c>
      <c r="F12" s="70">
        <f t="shared" si="0"/>
        <v>66.37</v>
      </c>
    </row>
    <row r="13" spans="1:12">
      <c r="A13" s="109">
        <v>3</v>
      </c>
      <c r="B13" s="119" t="s">
        <v>223</v>
      </c>
      <c r="C13" s="116">
        <v>1</v>
      </c>
      <c r="D13" s="117">
        <v>24</v>
      </c>
      <c r="E13" s="117">
        <v>9</v>
      </c>
      <c r="F13" s="70">
        <f t="shared" si="0"/>
        <v>84.09</v>
      </c>
    </row>
    <row r="14" spans="1:12">
      <c r="A14" s="109">
        <v>4</v>
      </c>
      <c r="B14" s="120" t="s">
        <v>216</v>
      </c>
      <c r="C14" s="116">
        <v>1</v>
      </c>
      <c r="D14" s="117">
        <v>25</v>
      </c>
      <c r="E14" s="117">
        <v>31</v>
      </c>
      <c r="F14" s="70">
        <f t="shared" si="0"/>
        <v>85.31</v>
      </c>
    </row>
    <row r="15" spans="1:12">
      <c r="A15" s="109">
        <v>5</v>
      </c>
      <c r="B15" s="119" t="s">
        <v>203</v>
      </c>
      <c r="C15" s="116">
        <v>1</v>
      </c>
      <c r="D15" s="117">
        <v>4</v>
      </c>
      <c r="E15" s="117">
        <v>54</v>
      </c>
      <c r="F15" s="70">
        <f t="shared" si="0"/>
        <v>64.540000000000006</v>
      </c>
    </row>
    <row r="16" spans="1:12">
      <c r="A16" s="109">
        <v>6</v>
      </c>
      <c r="B16" s="120" t="s">
        <v>231</v>
      </c>
      <c r="C16" s="116">
        <v>1</v>
      </c>
      <c r="D16" s="117">
        <v>7</v>
      </c>
      <c r="E16" s="117">
        <v>63</v>
      </c>
      <c r="F16" s="70">
        <f t="shared" si="0"/>
        <v>67.63</v>
      </c>
    </row>
    <row r="17" spans="1:6">
      <c r="A17" s="109"/>
      <c r="B17" s="119"/>
      <c r="C17" s="116"/>
      <c r="D17" s="117"/>
      <c r="E17" s="117"/>
      <c r="F17" s="70" t="str">
        <f t="shared" si="0"/>
        <v/>
      </c>
    </row>
    <row r="18" spans="1:6">
      <c r="A18" s="109"/>
      <c r="B18" s="120"/>
      <c r="C18" s="116"/>
      <c r="D18" s="117"/>
      <c r="E18" s="117"/>
      <c r="F18" s="70" t="str">
        <f t="shared" si="0"/>
        <v/>
      </c>
    </row>
    <row r="19" spans="1:6">
      <c r="A19" s="109"/>
      <c r="B19" s="119"/>
      <c r="C19" s="116"/>
      <c r="D19" s="117"/>
      <c r="E19" s="117"/>
      <c r="F19" s="70" t="str">
        <f t="shared" si="0"/>
        <v/>
      </c>
    </row>
    <row r="20" spans="1:6">
      <c r="A20" s="109"/>
      <c r="B20" s="120"/>
      <c r="C20" s="116"/>
      <c r="D20" s="117"/>
      <c r="E20" s="117"/>
      <c r="F20" s="70" t="str">
        <f t="shared" si="0"/>
        <v/>
      </c>
    </row>
    <row r="21" spans="1:6">
      <c r="A21" s="109"/>
      <c r="B21" s="119"/>
      <c r="C21" s="116"/>
      <c r="D21" s="117"/>
      <c r="E21" s="117"/>
      <c r="F21" s="70" t="str">
        <f t="shared" si="0"/>
        <v/>
      </c>
    </row>
    <row r="22" spans="1:6">
      <c r="A22" s="109"/>
      <c r="B22" s="120"/>
      <c r="C22" s="116"/>
      <c r="D22" s="117"/>
      <c r="E22" s="117"/>
      <c r="F22" s="70" t="str">
        <f t="shared" si="0"/>
        <v/>
      </c>
    </row>
    <row r="23" spans="1:6">
      <c r="A23" s="109"/>
      <c r="B23" s="119"/>
      <c r="C23" s="116"/>
      <c r="D23" s="117"/>
      <c r="E23" s="117"/>
      <c r="F23" s="70" t="str">
        <f t="shared" si="0"/>
        <v/>
      </c>
    </row>
    <row r="24" spans="1:6">
      <c r="A24" s="109"/>
      <c r="B24" s="120"/>
      <c r="C24" s="116"/>
      <c r="D24" s="117"/>
      <c r="E24" s="117"/>
      <c r="F24" s="70" t="str">
        <f t="shared" si="0"/>
        <v/>
      </c>
    </row>
    <row r="25" spans="1:6">
      <c r="A25" s="109" t="str">
        <f>IF(ISBLANK(B25),"",COUNTA($B$11:B25))</f>
        <v/>
      </c>
      <c r="B25" s="119"/>
      <c r="C25" s="116"/>
      <c r="D25" s="117"/>
      <c r="E25" s="117"/>
      <c r="F25" s="70" t="str">
        <f t="shared" ref="F25:F68" si="1">IF(C25="","",C25*60+D25+E25*0.01)</f>
        <v/>
      </c>
    </row>
    <row r="26" spans="1:6">
      <c r="A26" s="109" t="str">
        <f>IF(ISBLANK(B26),"",COUNTA($B$11:B26))</f>
        <v/>
      </c>
      <c r="B26" s="120"/>
      <c r="C26" s="116"/>
      <c r="D26" s="117"/>
      <c r="E26" s="117"/>
      <c r="F26" s="70" t="str">
        <f t="shared" si="1"/>
        <v/>
      </c>
    </row>
    <row r="27" spans="1:6">
      <c r="A27" s="109" t="str">
        <f>IF(ISBLANK(B27),"",COUNTA($B$11:B27))</f>
        <v/>
      </c>
      <c r="B27" s="119"/>
      <c r="C27" s="116"/>
      <c r="D27" s="117"/>
      <c r="E27" s="117"/>
      <c r="F27" s="70" t="str">
        <f t="shared" si="1"/>
        <v/>
      </c>
    </row>
    <row r="28" spans="1:6">
      <c r="A28" s="109" t="str">
        <f>IF(ISBLANK(B28),"",COUNTA($B$11:B28))</f>
        <v/>
      </c>
      <c r="B28" s="120"/>
      <c r="C28" s="116"/>
      <c r="D28" s="117"/>
      <c r="E28" s="117"/>
      <c r="F28" s="70" t="str">
        <f t="shared" si="1"/>
        <v/>
      </c>
    </row>
    <row r="29" spans="1:6">
      <c r="A29" s="109" t="str">
        <f>IF(ISBLANK(B29),"",COUNTA($B$11:B29))</f>
        <v/>
      </c>
      <c r="B29" s="119"/>
      <c r="C29" s="116"/>
      <c r="D29" s="117"/>
      <c r="E29" s="117"/>
      <c r="F29" s="70" t="str">
        <f t="shared" si="1"/>
        <v/>
      </c>
    </row>
    <row r="30" spans="1:6">
      <c r="A30" s="109" t="str">
        <f>IF(ISBLANK(B30),"",COUNTA($B$11:B30))</f>
        <v/>
      </c>
      <c r="B30" s="120"/>
      <c r="C30" s="116"/>
      <c r="D30" s="117"/>
      <c r="E30" s="117"/>
      <c r="F30" s="70" t="str">
        <f t="shared" si="1"/>
        <v/>
      </c>
    </row>
    <row r="31" spans="1:6">
      <c r="A31" s="109" t="str">
        <f>IF(ISBLANK(B31),"",COUNTA($B$11:B31))</f>
        <v/>
      </c>
      <c r="B31" s="119"/>
      <c r="C31" s="116"/>
      <c r="D31" s="117"/>
      <c r="E31" s="117"/>
      <c r="F31" s="70" t="str">
        <f t="shared" si="1"/>
        <v/>
      </c>
    </row>
    <row r="32" spans="1:6">
      <c r="A32" s="109" t="str">
        <f>IF(ISBLANK(B32),"",COUNTA($B$11:B32))</f>
        <v/>
      </c>
      <c r="B32" s="120"/>
      <c r="C32" s="116"/>
      <c r="D32" s="117"/>
      <c r="E32" s="117"/>
      <c r="F32" s="70" t="str">
        <f t="shared" si="1"/>
        <v/>
      </c>
    </row>
    <row r="33" spans="1:6">
      <c r="A33" s="109" t="str">
        <f>IF(ISBLANK(B33),"",COUNTA($B$11:B33))</f>
        <v/>
      </c>
      <c r="B33" s="119"/>
      <c r="C33" s="116"/>
      <c r="D33" s="117"/>
      <c r="E33" s="117"/>
      <c r="F33" s="70" t="str">
        <f t="shared" si="1"/>
        <v/>
      </c>
    </row>
    <row r="34" spans="1:6">
      <c r="A34" s="109" t="str">
        <f>IF(ISBLANK(B34),"",COUNTA($B$11:B34))</f>
        <v/>
      </c>
      <c r="B34" s="120"/>
      <c r="C34" s="116"/>
      <c r="D34" s="117"/>
      <c r="E34" s="117"/>
      <c r="F34" s="70" t="str">
        <f t="shared" si="1"/>
        <v/>
      </c>
    </row>
    <row r="35" spans="1:6">
      <c r="A35" s="109" t="str">
        <f>IF(ISBLANK(B35),"",COUNTA($B$11:B35))</f>
        <v/>
      </c>
      <c r="B35" s="119"/>
      <c r="C35" s="116"/>
      <c r="D35" s="117"/>
      <c r="E35" s="117"/>
      <c r="F35" s="70" t="str">
        <f t="shared" si="1"/>
        <v/>
      </c>
    </row>
    <row r="36" spans="1:6">
      <c r="A36" s="109" t="str">
        <f>IF(ISBLANK(B36),"",COUNTA($B$11:B36))</f>
        <v/>
      </c>
      <c r="B36" s="120"/>
      <c r="C36" s="116"/>
      <c r="D36" s="117"/>
      <c r="E36" s="117"/>
      <c r="F36" s="70" t="str">
        <f t="shared" si="1"/>
        <v/>
      </c>
    </row>
    <row r="37" spans="1:6">
      <c r="A37" s="109" t="str">
        <f>IF(ISBLANK(B37),"",COUNTA($B$11:B37))</f>
        <v/>
      </c>
      <c r="B37" s="119"/>
      <c r="C37" s="116"/>
      <c r="D37" s="117"/>
      <c r="E37" s="117"/>
      <c r="F37" s="70" t="str">
        <f t="shared" si="1"/>
        <v/>
      </c>
    </row>
    <row r="38" spans="1:6">
      <c r="A38" s="109" t="str">
        <f>IF(ISBLANK(B38),"",COUNTA($B$11:B38))</f>
        <v/>
      </c>
      <c r="B38" s="120"/>
      <c r="C38" s="116"/>
      <c r="D38" s="117"/>
      <c r="E38" s="117"/>
      <c r="F38" s="70" t="str">
        <f t="shared" si="1"/>
        <v/>
      </c>
    </row>
    <row r="39" spans="1:6">
      <c r="A39" s="109" t="str">
        <f>IF(ISBLANK(B39),"",COUNTA($B$11:B39))</f>
        <v/>
      </c>
      <c r="B39" s="119"/>
      <c r="C39" s="116"/>
      <c r="D39" s="117"/>
      <c r="E39" s="117"/>
      <c r="F39" s="70" t="str">
        <f t="shared" si="1"/>
        <v/>
      </c>
    </row>
    <row r="40" spans="1:6">
      <c r="A40" s="109" t="str">
        <f>IF(ISBLANK(B40),"",COUNTA($B$11:B40))</f>
        <v/>
      </c>
      <c r="B40" s="120"/>
      <c r="C40" s="116"/>
      <c r="D40" s="117"/>
      <c r="E40" s="117"/>
      <c r="F40" s="70" t="str">
        <f t="shared" si="1"/>
        <v/>
      </c>
    </row>
    <row r="41" spans="1:6">
      <c r="A41" s="109" t="str">
        <f>IF(ISBLANK(B41),"",COUNTA($B$11:B41))</f>
        <v/>
      </c>
      <c r="B41" s="119"/>
      <c r="C41" s="116"/>
      <c r="D41" s="117"/>
      <c r="E41" s="117"/>
      <c r="F41" s="70" t="str">
        <f t="shared" si="1"/>
        <v/>
      </c>
    </row>
    <row r="42" spans="1:6">
      <c r="A42" s="109" t="str">
        <f>IF(ISBLANK(B42),"",COUNTA($B$11:B42))</f>
        <v/>
      </c>
      <c r="B42" s="120"/>
      <c r="C42" s="116"/>
      <c r="D42" s="117"/>
      <c r="E42" s="117"/>
      <c r="F42" s="70" t="str">
        <f t="shared" si="1"/>
        <v/>
      </c>
    </row>
    <row r="43" spans="1:6" ht="15" customHeight="1">
      <c r="A43" s="109" t="str">
        <f>IF(ISBLANK(B43),"",COUNTA($B$11:B43))</f>
        <v/>
      </c>
      <c r="B43" s="119"/>
      <c r="C43" s="117"/>
      <c r="D43" s="117"/>
      <c r="E43" s="117"/>
      <c r="F43" s="70" t="str">
        <f t="shared" si="1"/>
        <v/>
      </c>
    </row>
    <row r="44" spans="1:6" ht="15" customHeight="1">
      <c r="A44" s="109" t="str">
        <f>IF(ISBLANK(B44),"",COUNTA($B$11:B44))</f>
        <v/>
      </c>
      <c r="B44" s="120"/>
      <c r="C44" s="117"/>
      <c r="D44" s="117"/>
      <c r="E44" s="117"/>
      <c r="F44" s="70" t="str">
        <f t="shared" si="1"/>
        <v/>
      </c>
    </row>
    <row r="45" spans="1:6" ht="15" customHeight="1">
      <c r="A45" s="109" t="str">
        <f>IF(ISBLANK(B45),"",COUNTA($B$11:B45))</f>
        <v/>
      </c>
      <c r="B45" s="119"/>
      <c r="C45" s="117"/>
      <c r="D45" s="117"/>
      <c r="E45" s="117"/>
      <c r="F45" s="70" t="str">
        <f t="shared" si="1"/>
        <v/>
      </c>
    </row>
    <row r="46" spans="1:6" ht="15" customHeight="1">
      <c r="A46" s="109" t="str">
        <f>IF(ISBLANK(B46),"",COUNTA($B$11:B46))</f>
        <v/>
      </c>
      <c r="B46" s="120"/>
      <c r="C46" s="117"/>
      <c r="D46" s="117"/>
      <c r="E46" s="117"/>
      <c r="F46" s="70" t="str">
        <f t="shared" si="1"/>
        <v/>
      </c>
    </row>
    <row r="47" spans="1:6" ht="15" customHeight="1">
      <c r="A47" s="109" t="str">
        <f>IF(ISBLANK(B47),"",COUNTA($B$11:B47))</f>
        <v/>
      </c>
      <c r="B47" s="119"/>
      <c r="C47" s="117"/>
      <c r="D47" s="117"/>
      <c r="E47" s="117"/>
      <c r="F47" s="70" t="str">
        <f t="shared" si="1"/>
        <v/>
      </c>
    </row>
    <row r="48" spans="1:6" ht="15" customHeight="1">
      <c r="A48" s="109" t="str">
        <f>IF(ISBLANK(B48),"",COUNTA($B$11:B48))</f>
        <v/>
      </c>
      <c r="B48" s="120"/>
      <c r="C48" s="117"/>
      <c r="D48" s="117"/>
      <c r="E48" s="117"/>
      <c r="F48" s="70" t="str">
        <f t="shared" si="1"/>
        <v/>
      </c>
    </row>
    <row r="49" spans="1:6" ht="15" customHeight="1">
      <c r="A49" s="109" t="str">
        <f>IF(ISBLANK(B49),"",COUNTA($B$11:B49))</f>
        <v/>
      </c>
      <c r="B49" s="119"/>
      <c r="C49" s="117"/>
      <c r="D49" s="117"/>
      <c r="E49" s="117"/>
      <c r="F49" s="70" t="str">
        <f t="shared" si="1"/>
        <v/>
      </c>
    </row>
    <row r="50" spans="1:6" ht="15" customHeight="1">
      <c r="A50" s="109" t="str">
        <f>IF(ISBLANK(B50),"",COUNTA($B$11:B50))</f>
        <v/>
      </c>
      <c r="B50" s="120"/>
      <c r="C50" s="117"/>
      <c r="D50" s="117"/>
      <c r="E50" s="117"/>
      <c r="F50" s="70" t="str">
        <f t="shared" si="1"/>
        <v/>
      </c>
    </row>
    <row r="51" spans="1:6" ht="15" customHeight="1">
      <c r="A51" s="109" t="str">
        <f>IF(ISBLANK(B51),"",COUNTA($B$11:B51))</f>
        <v/>
      </c>
      <c r="B51" s="119"/>
      <c r="C51" s="117"/>
      <c r="D51" s="117"/>
      <c r="E51" s="117"/>
      <c r="F51" s="70" t="str">
        <f t="shared" si="1"/>
        <v/>
      </c>
    </row>
    <row r="52" spans="1:6" ht="15" customHeight="1">
      <c r="A52" s="109" t="str">
        <f>IF(ISBLANK(B52),"",COUNTA($B$11:B52))</f>
        <v/>
      </c>
      <c r="B52" s="120"/>
      <c r="C52" s="117"/>
      <c r="D52" s="117"/>
      <c r="E52" s="117"/>
      <c r="F52" s="70" t="str">
        <f t="shared" si="1"/>
        <v/>
      </c>
    </row>
    <row r="53" spans="1:6" ht="15" customHeight="1">
      <c r="A53" s="109" t="str">
        <f>IF(ISBLANK(B53),"",COUNTA($B$11:B53))</f>
        <v/>
      </c>
      <c r="B53" s="119"/>
      <c r="C53" s="117"/>
      <c r="D53" s="117"/>
      <c r="E53" s="117"/>
      <c r="F53" s="70" t="str">
        <f t="shared" si="1"/>
        <v/>
      </c>
    </row>
    <row r="54" spans="1:6" ht="15" customHeight="1">
      <c r="A54" s="109" t="str">
        <f>IF(ISBLANK(B54),"",COUNTA($B$11:B54))</f>
        <v/>
      </c>
      <c r="B54" s="120"/>
      <c r="C54" s="117"/>
      <c r="D54" s="117"/>
      <c r="E54" s="117"/>
      <c r="F54" s="70" t="str">
        <f t="shared" si="1"/>
        <v/>
      </c>
    </row>
    <row r="55" spans="1:6" ht="15" customHeight="1">
      <c r="A55" s="109" t="str">
        <f>IF(ISBLANK(B55),"",COUNTA($B$11:B55))</f>
        <v/>
      </c>
      <c r="B55" s="119"/>
      <c r="C55" s="117"/>
      <c r="D55" s="117"/>
      <c r="E55" s="117"/>
      <c r="F55" s="70" t="str">
        <f t="shared" si="1"/>
        <v/>
      </c>
    </row>
    <row r="56" spans="1:6" ht="15" customHeight="1">
      <c r="A56" s="109" t="str">
        <f>IF(ISBLANK(B56),"",COUNTA($B$11:B56))</f>
        <v/>
      </c>
      <c r="B56" s="120"/>
      <c r="C56" s="117"/>
      <c r="D56" s="117"/>
      <c r="E56" s="117"/>
      <c r="F56" s="70" t="str">
        <f t="shared" si="1"/>
        <v/>
      </c>
    </row>
    <row r="57" spans="1:6" ht="15" customHeight="1">
      <c r="A57" s="109" t="str">
        <f>IF(ISBLANK(B57),"",COUNTA($B$11:B57))</f>
        <v/>
      </c>
      <c r="B57" s="119"/>
      <c r="C57" s="117"/>
      <c r="D57" s="117"/>
      <c r="E57" s="117"/>
      <c r="F57" s="70" t="str">
        <f t="shared" si="1"/>
        <v/>
      </c>
    </row>
    <row r="58" spans="1:6" ht="15" customHeight="1">
      <c r="A58" s="109" t="str">
        <f>IF(ISBLANK(B58),"",COUNTA($B$11:B58))</f>
        <v/>
      </c>
      <c r="B58" s="120"/>
      <c r="C58" s="117"/>
      <c r="D58" s="117"/>
      <c r="E58" s="117"/>
      <c r="F58" s="70" t="str">
        <f t="shared" si="1"/>
        <v/>
      </c>
    </row>
    <row r="59" spans="1:6" ht="15" customHeight="1">
      <c r="A59" s="109" t="str">
        <f>IF(ISBLANK(B59),"",COUNTA($B$11:B59))</f>
        <v/>
      </c>
      <c r="B59" s="119"/>
      <c r="C59" s="117"/>
      <c r="D59" s="117"/>
      <c r="E59" s="117"/>
      <c r="F59" s="70" t="str">
        <f t="shared" si="1"/>
        <v/>
      </c>
    </row>
    <row r="60" spans="1:6" ht="15" customHeight="1">
      <c r="A60" s="109" t="str">
        <f>IF(ISBLANK(B60),"",COUNTA($B$11:B60))</f>
        <v/>
      </c>
      <c r="B60" s="120"/>
      <c r="C60" s="117"/>
      <c r="D60" s="117"/>
      <c r="E60" s="117"/>
      <c r="F60" s="70" t="str">
        <f t="shared" si="1"/>
        <v/>
      </c>
    </row>
    <row r="61" spans="1:6" ht="15" hidden="1" customHeight="1">
      <c r="A61" s="109" t="str">
        <f>IF(ISBLANK(B61),"",COUNTA($B$11:B61))</f>
        <v/>
      </c>
      <c r="B61" s="36"/>
      <c r="C61" s="33"/>
      <c r="D61" s="33"/>
      <c r="E61" s="33"/>
      <c r="F61" s="70" t="str">
        <f t="shared" si="1"/>
        <v/>
      </c>
    </row>
    <row r="62" spans="1:6" ht="15" hidden="1" customHeight="1">
      <c r="A62" s="109" t="str">
        <f>IF(ISBLANK(B62),"",COUNTA($B$11:B62))</f>
        <v/>
      </c>
      <c r="B62" s="37"/>
      <c r="C62" s="33"/>
      <c r="D62" s="33"/>
      <c r="E62" s="33"/>
      <c r="F62" s="70" t="str">
        <f t="shared" si="1"/>
        <v/>
      </c>
    </row>
    <row r="63" spans="1:6" ht="15" hidden="1" customHeight="1">
      <c r="A63" s="109" t="str">
        <f>IF(ISBLANK(B63),"",COUNTA($B$11:B63))</f>
        <v/>
      </c>
      <c r="B63" s="36"/>
      <c r="C63" s="33"/>
      <c r="D63" s="33"/>
      <c r="E63" s="33"/>
      <c r="F63" s="70" t="str">
        <f t="shared" si="1"/>
        <v/>
      </c>
    </row>
    <row r="64" spans="1:6" ht="15" hidden="1" customHeight="1">
      <c r="A64" s="109" t="str">
        <f>IF(ISBLANK(B64),"",COUNTA($B$11:B64))</f>
        <v/>
      </c>
      <c r="B64" s="37"/>
      <c r="C64" s="33"/>
      <c r="D64" s="33"/>
      <c r="E64" s="33"/>
      <c r="F64" s="70" t="str">
        <f t="shared" si="1"/>
        <v/>
      </c>
    </row>
    <row r="65" spans="1:6" ht="15" hidden="1" customHeight="1">
      <c r="A65" s="109" t="str">
        <f>IF(ISBLANK(B65),"",COUNTA($B$11:B65))</f>
        <v/>
      </c>
      <c r="B65" s="36"/>
      <c r="C65" s="33"/>
      <c r="D65" s="33"/>
      <c r="E65" s="33"/>
      <c r="F65" s="70" t="str">
        <f t="shared" si="1"/>
        <v/>
      </c>
    </row>
    <row r="66" spans="1:6" ht="15" hidden="1" customHeight="1">
      <c r="A66" s="109" t="str">
        <f>IF(ISBLANK(B66),"",COUNTA($B$11:B66))</f>
        <v/>
      </c>
      <c r="B66" s="37"/>
      <c r="C66" s="33"/>
      <c r="D66" s="33"/>
      <c r="E66" s="33"/>
      <c r="F66" s="70" t="str">
        <f t="shared" si="1"/>
        <v/>
      </c>
    </row>
    <row r="67" spans="1:6" ht="15" hidden="1" customHeight="1">
      <c r="A67" s="109" t="str">
        <f>IF(ISBLANK(B67),"",COUNTA($B$11:B67))</f>
        <v/>
      </c>
      <c r="B67" s="36"/>
      <c r="C67" s="33"/>
      <c r="D67" s="33"/>
      <c r="E67" s="33"/>
      <c r="F67" s="70" t="str">
        <f t="shared" si="1"/>
        <v/>
      </c>
    </row>
    <row r="68" spans="1:6" ht="15" hidden="1" customHeight="1">
      <c r="A68" s="109" t="str">
        <f>IF(ISBLANK(B68),"",COUNTA($B$11:B68))</f>
        <v/>
      </c>
      <c r="B68" s="37"/>
      <c r="C68" s="33"/>
      <c r="D68" s="33"/>
      <c r="E68" s="33"/>
      <c r="F68" s="70" t="str">
        <f t="shared" si="1"/>
        <v/>
      </c>
    </row>
    <row r="69" spans="1:6" ht="15" hidden="1" customHeight="1">
      <c r="A69" s="109" t="str">
        <f>IF(ISBLANK(B69),"",COUNTA($B$11:B69))</f>
        <v/>
      </c>
      <c r="B69" s="18"/>
      <c r="C69" s="33"/>
      <c r="D69" s="33"/>
      <c r="E69" s="33"/>
      <c r="F69" s="33"/>
    </row>
    <row r="70" spans="1:6" ht="15" hidden="1" customHeight="1">
      <c r="A70" s="109" t="str">
        <f>IF(ISBLANK(B70),"",COUNTA($B$11:B70))</f>
        <v/>
      </c>
      <c r="B70" s="18"/>
      <c r="C70" s="33"/>
      <c r="D70" s="33"/>
      <c r="E70" s="33"/>
      <c r="F70" s="33"/>
    </row>
    <row r="71" spans="1:6" ht="15" hidden="1" customHeight="1">
      <c r="A71" s="109" t="str">
        <f>IF(ISBLANK(B71),"",COUNTA($B$11:B71))</f>
        <v/>
      </c>
      <c r="B71" s="18"/>
      <c r="C71" s="33"/>
      <c r="D71" s="33"/>
      <c r="E71" s="33"/>
      <c r="F71" s="33"/>
    </row>
    <row r="72" spans="1:6" ht="15" hidden="1" customHeight="1">
      <c r="A72" s="109" t="str">
        <f>IF(ISBLANK(B72),"",COUNTA($B$11:B72))</f>
        <v/>
      </c>
      <c r="B72" s="18"/>
      <c r="C72" s="33"/>
      <c r="D72" s="33"/>
      <c r="E72" s="33"/>
      <c r="F72" s="33"/>
    </row>
    <row r="73" spans="1:6" ht="15" hidden="1" customHeight="1">
      <c r="A73" s="109" t="str">
        <f>IF(ISBLANK(B73),"",COUNTA($B$11:B73))</f>
        <v/>
      </c>
      <c r="B73" s="18"/>
      <c r="C73" s="33"/>
      <c r="D73" s="33"/>
      <c r="E73" s="33"/>
      <c r="F73" s="33"/>
    </row>
    <row r="74" spans="1:6" ht="15" hidden="1" customHeight="1">
      <c r="A74" s="109" t="str">
        <f>IF(ISBLANK(B74),"",COUNTA($B$11:B74))</f>
        <v/>
      </c>
      <c r="B74" s="18"/>
      <c r="C74" s="33"/>
      <c r="D74" s="33"/>
      <c r="E74" s="33"/>
      <c r="F74" s="33"/>
    </row>
    <row r="75" spans="1:6" ht="15" hidden="1" customHeight="1">
      <c r="A75" s="109" t="str">
        <f>IF(ISBLANK(B75),"",COUNTA($B$11:B75))</f>
        <v/>
      </c>
      <c r="B75" s="18"/>
      <c r="C75" s="33"/>
      <c r="D75" s="33"/>
      <c r="E75" s="33"/>
      <c r="F75" s="33"/>
    </row>
    <row r="76" spans="1:6" ht="15" hidden="1" customHeight="1">
      <c r="A76" s="109" t="str">
        <f>IF(ISBLANK(B76),"",COUNTA($B$11:B76))</f>
        <v/>
      </c>
      <c r="B76" s="18"/>
      <c r="C76" s="33"/>
      <c r="D76" s="33"/>
      <c r="E76" s="33"/>
      <c r="F76" s="33"/>
    </row>
    <row r="77" spans="1:6" ht="15" hidden="1" customHeight="1">
      <c r="A77" s="109" t="str">
        <f>IF(ISBLANK(B77),"",COUNTA($B$11:B77))</f>
        <v/>
      </c>
      <c r="B77" s="18"/>
      <c r="C77" s="33"/>
      <c r="D77" s="33"/>
      <c r="E77" s="33"/>
      <c r="F77" s="33"/>
    </row>
    <row r="78" spans="1:6" ht="15" hidden="1" customHeight="1">
      <c r="A78" s="109" t="str">
        <f>IF(ISBLANK(B78),"",COUNTA($B$11:B78))</f>
        <v/>
      </c>
      <c r="B78" s="18"/>
      <c r="C78" s="33"/>
      <c r="D78" s="33"/>
      <c r="E78" s="33"/>
      <c r="F78" s="33"/>
    </row>
    <row r="79" spans="1:6" ht="15" hidden="1" customHeight="1">
      <c r="A79" s="109" t="str">
        <f>IF(ISBLANK(B79),"",COUNTA($B$11:B79))</f>
        <v/>
      </c>
      <c r="B79" s="18"/>
      <c r="C79" s="33"/>
      <c r="D79" s="33"/>
      <c r="E79" s="33"/>
      <c r="F79" s="33"/>
    </row>
    <row r="80" spans="1:6" ht="15" hidden="1" customHeight="1">
      <c r="A80" s="109" t="str">
        <f>IF(ISBLANK(B80),"",COUNTA($B$11:B80))</f>
        <v/>
      </c>
      <c r="B80" s="18"/>
      <c r="C80" s="33"/>
      <c r="D80" s="33"/>
      <c r="E80" s="33"/>
      <c r="F80" s="33"/>
    </row>
    <row r="81" spans="1:6" ht="15" hidden="1" customHeight="1">
      <c r="A81" s="109" t="str">
        <f>IF(ISBLANK(B81),"",COUNTA($B$11:B81))</f>
        <v/>
      </c>
      <c r="B81" s="18"/>
      <c r="C81" s="33"/>
      <c r="D81" s="33"/>
      <c r="E81" s="33"/>
      <c r="F81" s="33"/>
    </row>
    <row r="82" spans="1:6" ht="15" hidden="1" customHeight="1">
      <c r="A82" s="109" t="str">
        <f>IF(ISBLANK(B82),"",COUNTA($B$11:B82))</f>
        <v/>
      </c>
      <c r="B82" s="18"/>
      <c r="C82" s="33"/>
      <c r="D82" s="33"/>
      <c r="E82" s="33"/>
      <c r="F82" s="33"/>
    </row>
    <row r="83" spans="1:6" ht="15" hidden="1" customHeight="1">
      <c r="A83" s="109" t="str">
        <f>IF(ISBLANK(B83),"",COUNTA($B$11:B83))</f>
        <v/>
      </c>
      <c r="B83" s="18"/>
      <c r="C83" s="33"/>
      <c r="D83" s="33"/>
      <c r="E83" s="33"/>
      <c r="F83" s="33"/>
    </row>
    <row r="84" spans="1:6" ht="15" hidden="1" customHeight="1">
      <c r="A84" s="109" t="str">
        <f>IF(ISBLANK(B84),"",COUNTA($B$11:B84))</f>
        <v/>
      </c>
      <c r="B84" s="18"/>
      <c r="C84" s="33"/>
      <c r="D84" s="33"/>
      <c r="E84" s="33"/>
      <c r="F84" s="33"/>
    </row>
    <row r="85" spans="1:6" ht="15" hidden="1" customHeight="1">
      <c r="A85" s="109" t="str">
        <f>IF(ISBLANK(B85),"",COUNTA($B$11:B85))</f>
        <v/>
      </c>
      <c r="B85" s="18"/>
      <c r="C85" s="33"/>
      <c r="D85" s="33"/>
      <c r="E85" s="33"/>
      <c r="F85" s="33"/>
    </row>
    <row r="86" spans="1:6" ht="15" hidden="1" customHeight="1">
      <c r="A86" s="109" t="str">
        <f>IF(ISBLANK(B86),"",COUNTA($B$11:B86))</f>
        <v/>
      </c>
      <c r="B86" s="18"/>
      <c r="C86" s="33"/>
      <c r="D86" s="33"/>
      <c r="E86" s="33"/>
      <c r="F86" s="33"/>
    </row>
    <row r="87" spans="1:6" ht="15" hidden="1" customHeight="1">
      <c r="A87" s="109" t="str">
        <f>IF(ISBLANK(B87),"",COUNTA($B$11:B87))</f>
        <v/>
      </c>
      <c r="B87" s="18"/>
      <c r="C87" s="33"/>
      <c r="D87" s="33"/>
      <c r="E87" s="33"/>
      <c r="F87" s="33"/>
    </row>
    <row r="88" spans="1:6" ht="15" hidden="1" customHeight="1">
      <c r="A88" s="109" t="str">
        <f>IF(ISBLANK(B88),"",COUNTA($B$11:B88))</f>
        <v/>
      </c>
      <c r="B88" s="18"/>
      <c r="C88" s="33"/>
      <c r="D88" s="33"/>
      <c r="E88" s="33"/>
      <c r="F88" s="33"/>
    </row>
    <row r="89" spans="1:6" ht="15" hidden="1" customHeight="1">
      <c r="A89" s="109" t="str">
        <f>IF(ISBLANK(B89),"",COUNTA($B$11:B89))</f>
        <v/>
      </c>
      <c r="B89" s="18"/>
      <c r="C89" s="33"/>
      <c r="D89" s="33"/>
      <c r="E89" s="33"/>
      <c r="F89" s="33"/>
    </row>
    <row r="90" spans="1:6" ht="15" hidden="1" customHeight="1">
      <c r="A90" s="109" t="str">
        <f>IF(ISBLANK(B90),"",COUNTA($B$11:B90))</f>
        <v/>
      </c>
      <c r="B90" s="18"/>
      <c r="C90" s="33"/>
      <c r="D90" s="33"/>
      <c r="E90" s="33"/>
      <c r="F90" s="33"/>
    </row>
    <row r="91" spans="1:6" ht="15" hidden="1" customHeight="1">
      <c r="A91" s="109" t="str">
        <f>IF(ISBLANK(B91),"",COUNTA($B$11:B91))</f>
        <v/>
      </c>
      <c r="B91" s="18"/>
      <c r="C91" s="33"/>
      <c r="D91" s="33"/>
      <c r="E91" s="33"/>
      <c r="F91" s="33"/>
    </row>
    <row r="92" spans="1:6" ht="15" hidden="1" customHeight="1">
      <c r="A92" s="109" t="str">
        <f>IF(ISBLANK(B92),"",COUNTA($B$11:B92))</f>
        <v/>
      </c>
      <c r="B92" s="18"/>
      <c r="C92" s="33"/>
      <c r="D92" s="33"/>
      <c r="E92" s="33"/>
      <c r="F92" s="33"/>
    </row>
    <row r="93" spans="1:6" ht="15" hidden="1" customHeight="1">
      <c r="A93" s="109" t="str">
        <f>IF(ISBLANK(B93),"",COUNTA($B$11:B93))</f>
        <v/>
      </c>
      <c r="B93" s="18"/>
      <c r="C93" s="33"/>
      <c r="D93" s="33"/>
      <c r="E93" s="33"/>
      <c r="F93" s="33"/>
    </row>
    <row r="94" spans="1:6" ht="15" hidden="1" customHeight="1">
      <c r="A94" s="109" t="str">
        <f>IF(ISBLANK(B94),"",COUNTA($B$11:B94))</f>
        <v/>
      </c>
      <c r="B94" s="18"/>
      <c r="C94" s="33"/>
      <c r="D94" s="33"/>
      <c r="E94" s="33"/>
      <c r="F94" s="33"/>
    </row>
    <row r="95" spans="1:6" ht="15" hidden="1" customHeight="1">
      <c r="A95" s="109" t="str">
        <f>IF(ISBLANK(B95),"",COUNTA($B$11:B95))</f>
        <v/>
      </c>
      <c r="B95" s="18"/>
      <c r="C95" s="33"/>
      <c r="D95" s="33"/>
      <c r="E95" s="33"/>
      <c r="F95" s="33"/>
    </row>
    <row r="96" spans="1:6" ht="15" hidden="1" customHeight="1">
      <c r="A96" s="109" t="str">
        <f>IF(ISBLANK(B96),"",COUNTA($B$11:B96))</f>
        <v/>
      </c>
      <c r="B96" s="18"/>
      <c r="C96" s="33"/>
      <c r="D96" s="33"/>
      <c r="E96" s="33"/>
      <c r="F96" s="33"/>
    </row>
    <row r="97" spans="1:6" ht="15" hidden="1" customHeight="1">
      <c r="A97" s="109" t="str">
        <f>IF(ISBLANK(B97),"",COUNTA($B$11:B97))</f>
        <v/>
      </c>
      <c r="B97" s="18"/>
      <c r="C97" s="33"/>
      <c r="D97" s="33"/>
      <c r="E97" s="33"/>
      <c r="F97" s="33"/>
    </row>
    <row r="98" spans="1:6" ht="15" hidden="1" customHeight="1">
      <c r="A98" s="109" t="str">
        <f>IF(ISBLANK(B98),"",COUNTA($B$11:B98))</f>
        <v/>
      </c>
      <c r="B98" s="18"/>
      <c r="C98" s="33"/>
      <c r="D98" s="33"/>
      <c r="E98" s="33"/>
      <c r="F98" s="33"/>
    </row>
    <row r="99" spans="1:6" ht="15" hidden="1" customHeight="1">
      <c r="A99" s="109" t="str">
        <f>IF(ISBLANK(B99),"",COUNTA($B$11:B99))</f>
        <v/>
      </c>
      <c r="B99" s="18"/>
      <c r="C99" s="33"/>
      <c r="D99" s="33"/>
      <c r="E99" s="33"/>
      <c r="F99" s="33"/>
    </row>
    <row r="100" spans="1:6" ht="15" hidden="1" customHeight="1">
      <c r="A100" s="109" t="str">
        <f>IF(ISBLANK(B100),"",COUNTA($B$11:B100))</f>
        <v/>
      </c>
      <c r="B100" s="18"/>
      <c r="C100" s="33"/>
      <c r="D100" s="33"/>
      <c r="E100" s="33"/>
      <c r="F100" s="33"/>
    </row>
    <row r="101" spans="1:6" ht="15" hidden="1" customHeight="1">
      <c r="A101" s="109" t="str">
        <f>IF(ISBLANK(B101),"",COUNTA($B$11:B101))</f>
        <v/>
      </c>
      <c r="B101" s="18"/>
      <c r="C101" s="33"/>
      <c r="D101" s="33"/>
      <c r="E101" s="33"/>
      <c r="F101" s="33"/>
    </row>
    <row r="102" spans="1:6" ht="15" hidden="1" customHeight="1">
      <c r="A102" s="109" t="str">
        <f>IF(ISBLANK(B102),"",COUNTA($B$11:B102))</f>
        <v/>
      </c>
      <c r="B102" s="18"/>
      <c r="C102" s="33"/>
      <c r="D102" s="33"/>
      <c r="E102" s="33"/>
      <c r="F102" s="33"/>
    </row>
    <row r="103" spans="1:6" ht="15" hidden="1" customHeight="1">
      <c r="A103" s="109" t="str">
        <f>IF(ISBLANK(B103),"",COUNTA($B$11:B103))</f>
        <v/>
      </c>
      <c r="B103" s="18"/>
      <c r="C103" s="33"/>
      <c r="D103" s="33"/>
      <c r="E103" s="33"/>
      <c r="F103" s="33"/>
    </row>
    <row r="104" spans="1:6" ht="15" hidden="1" customHeight="1">
      <c r="A104" s="109" t="str">
        <f>IF(ISBLANK(B104),"",COUNTA($B$11:B104))</f>
        <v/>
      </c>
      <c r="B104" s="18"/>
      <c r="C104" s="33"/>
      <c r="D104" s="33"/>
      <c r="E104" s="33"/>
      <c r="F104" s="33"/>
    </row>
    <row r="105" spans="1:6" ht="15" hidden="1" customHeight="1">
      <c r="A105" s="109" t="str">
        <f>IF(ISBLANK(B105),"",COUNTA($B$11:B105))</f>
        <v/>
      </c>
      <c r="B105" s="18"/>
      <c r="C105" s="33"/>
      <c r="D105" s="33"/>
      <c r="E105" s="33"/>
      <c r="F105" s="33"/>
    </row>
    <row r="106" spans="1:6" ht="15" hidden="1" customHeight="1">
      <c r="A106" s="109" t="str">
        <f>IF(ISBLANK(B106),"",COUNTA($B$11:B106))</f>
        <v/>
      </c>
      <c r="B106" s="18"/>
      <c r="C106" s="33"/>
      <c r="D106" s="33"/>
      <c r="E106" s="33"/>
      <c r="F106" s="33"/>
    </row>
    <row r="107" spans="1:6" ht="15" hidden="1" customHeight="1">
      <c r="A107" s="109" t="str">
        <f>IF(ISBLANK(B107),"",COUNTA($B$11:B107))</f>
        <v/>
      </c>
      <c r="B107" s="18"/>
      <c r="C107" s="33"/>
      <c r="D107" s="33"/>
      <c r="E107" s="33"/>
      <c r="F107" s="33"/>
    </row>
    <row r="108" spans="1:6" ht="15" hidden="1" customHeight="1">
      <c r="A108" s="109" t="str">
        <f>IF(ISBLANK(B108),"",COUNTA($B$11:B108))</f>
        <v/>
      </c>
      <c r="B108" s="18"/>
      <c r="C108" s="33"/>
      <c r="D108" s="33"/>
      <c r="E108" s="33"/>
      <c r="F108" s="33"/>
    </row>
    <row r="109" spans="1:6" ht="15" hidden="1" customHeight="1">
      <c r="A109" s="109" t="str">
        <f>IF(ISBLANK(B109),"",COUNTA($B$11:B109))</f>
        <v/>
      </c>
      <c r="B109" s="18"/>
      <c r="C109" s="33"/>
      <c r="D109" s="33"/>
      <c r="E109" s="33"/>
      <c r="F109" s="33"/>
    </row>
    <row r="110" spans="1:6" ht="15" hidden="1" customHeight="1">
      <c r="A110" s="109" t="str">
        <f>IF(ISBLANK(B110),"",COUNTA($B$11:B110))</f>
        <v/>
      </c>
      <c r="B110" s="18"/>
      <c r="C110" s="33"/>
      <c r="D110" s="33"/>
      <c r="E110" s="33"/>
      <c r="F110" s="33"/>
    </row>
    <row r="111" spans="1:6" ht="15" hidden="1" customHeight="1">
      <c r="A111" s="109" t="str">
        <f>IF(ISBLANK(B111),"",COUNTA($B$11:B111))</f>
        <v/>
      </c>
      <c r="B111" s="18"/>
      <c r="C111" s="33"/>
      <c r="D111" s="33"/>
      <c r="E111" s="33"/>
      <c r="F111" s="33"/>
    </row>
    <row r="112" spans="1:6" ht="15" hidden="1" customHeight="1">
      <c r="A112" s="109" t="str">
        <f>IF(ISBLANK(B112),"",COUNTA($B$11:B112))</f>
        <v/>
      </c>
      <c r="B112" s="18"/>
      <c r="C112" s="33"/>
      <c r="D112" s="33"/>
      <c r="E112" s="33"/>
      <c r="F112" s="33"/>
    </row>
    <row r="113" spans="1:6" ht="15" hidden="1" customHeight="1">
      <c r="A113" s="109" t="str">
        <f>IF(ISBLANK(B113),"",COUNTA($B$11:B113))</f>
        <v/>
      </c>
      <c r="B113" s="18"/>
      <c r="C113" s="33"/>
      <c r="D113" s="33"/>
      <c r="E113" s="33"/>
      <c r="F113" s="33"/>
    </row>
    <row r="114" spans="1:6" ht="15" hidden="1" customHeight="1">
      <c r="A114" s="109" t="str">
        <f>IF(ISBLANK(B114),"",COUNTA($B$11:B114))</f>
        <v/>
      </c>
      <c r="B114" s="18"/>
      <c r="C114" s="33"/>
      <c r="D114" s="33"/>
      <c r="E114" s="33"/>
      <c r="F114" s="33"/>
    </row>
    <row r="115" spans="1:6" ht="15" hidden="1" customHeight="1">
      <c r="A115" s="109" t="str">
        <f>IF(ISBLANK(B115),"",COUNTA($B$11:B115))</f>
        <v/>
      </c>
      <c r="B115" s="18"/>
      <c r="C115" s="33"/>
      <c r="D115" s="33"/>
      <c r="E115" s="33"/>
      <c r="F115" s="33"/>
    </row>
    <row r="116" spans="1:6" ht="15" hidden="1" customHeight="1">
      <c r="A116" s="109" t="str">
        <f>IF(ISBLANK(B116),"",COUNTA($B$11:B116))</f>
        <v/>
      </c>
      <c r="B116" s="18"/>
      <c r="C116" s="33"/>
      <c r="D116" s="33"/>
      <c r="E116" s="33"/>
      <c r="F116" s="33"/>
    </row>
    <row r="117" spans="1:6" ht="15" hidden="1" customHeight="1">
      <c r="A117" s="109" t="str">
        <f>IF(ISBLANK(B117),"",COUNTA($B$11:B117))</f>
        <v/>
      </c>
      <c r="B117" s="18"/>
      <c r="C117" s="33"/>
      <c r="D117" s="33"/>
      <c r="E117" s="33"/>
      <c r="F117" s="33"/>
    </row>
    <row r="118" spans="1:6" ht="15" hidden="1" customHeight="1">
      <c r="A118" s="109" t="str">
        <f>IF(ISBLANK(B118),"",COUNTA($B$11:B118))</f>
        <v/>
      </c>
      <c r="B118" s="18"/>
      <c r="C118" s="33"/>
      <c r="D118" s="33"/>
      <c r="E118" s="33"/>
      <c r="F118" s="33"/>
    </row>
    <row r="119" spans="1:6" ht="15" hidden="1" customHeight="1">
      <c r="A119" s="109" t="str">
        <f>IF(ISBLANK(B119),"",COUNTA($B$11:B119))</f>
        <v/>
      </c>
      <c r="B119" s="18"/>
      <c r="C119" s="33"/>
      <c r="D119" s="33"/>
      <c r="E119" s="33"/>
      <c r="F119" s="33"/>
    </row>
    <row r="120" spans="1:6" ht="15" hidden="1" customHeight="1">
      <c r="A120" s="109" t="str">
        <f>IF(ISBLANK(B120),"",COUNTA($B$11:B120))</f>
        <v/>
      </c>
      <c r="B120" s="18"/>
      <c r="C120" s="33"/>
      <c r="D120" s="33"/>
      <c r="E120" s="33"/>
      <c r="F120" s="33"/>
    </row>
    <row r="121" spans="1:6" ht="15" hidden="1" customHeight="1">
      <c r="A121" s="109" t="str">
        <f>IF(ISBLANK(B121),"",COUNTA($B$11:B121))</f>
        <v/>
      </c>
      <c r="B121" s="18"/>
      <c r="C121" s="33"/>
      <c r="D121" s="33"/>
      <c r="E121" s="33"/>
      <c r="F121" s="33"/>
    </row>
    <row r="122" spans="1:6" ht="15" hidden="1" customHeight="1">
      <c r="A122" s="109" t="str">
        <f>IF(ISBLANK(B122),"",COUNTA($B$11:B122))</f>
        <v/>
      </c>
      <c r="B122" s="18"/>
      <c r="C122" s="33"/>
      <c r="D122" s="33"/>
      <c r="E122" s="33"/>
      <c r="F122" s="33"/>
    </row>
    <row r="123" spans="1:6" ht="15" hidden="1" customHeight="1">
      <c r="A123" s="109" t="str">
        <f>IF(ISBLANK(B123),"",COUNTA($B$11:B123))</f>
        <v/>
      </c>
      <c r="B123" s="18"/>
      <c r="C123" s="33"/>
      <c r="D123" s="33"/>
      <c r="E123" s="33"/>
      <c r="F123" s="33"/>
    </row>
    <row r="124" spans="1:6" ht="15" hidden="1" customHeight="1">
      <c r="A124" s="109" t="str">
        <f>IF(ISBLANK(B124),"",COUNTA($B$11:B124))</f>
        <v/>
      </c>
      <c r="B124" s="18"/>
      <c r="C124" s="33"/>
      <c r="D124" s="33"/>
      <c r="E124" s="33"/>
      <c r="F124" s="33"/>
    </row>
    <row r="125" spans="1:6" ht="15" hidden="1" customHeight="1">
      <c r="A125" s="109" t="str">
        <f>IF(ISBLANK(B125),"",COUNTA($B$11:B125))</f>
        <v/>
      </c>
      <c r="B125" s="18"/>
      <c r="C125" s="33"/>
      <c r="D125" s="33"/>
      <c r="E125" s="33"/>
      <c r="F125" s="33"/>
    </row>
    <row r="126" spans="1:6" ht="15" hidden="1" customHeight="1">
      <c r="A126" s="109" t="str">
        <f>IF(ISBLANK(B126),"",COUNTA($B$11:B126))</f>
        <v/>
      </c>
      <c r="B126" s="18"/>
      <c r="C126" s="33"/>
      <c r="D126" s="33"/>
      <c r="E126" s="33"/>
      <c r="F126" s="33"/>
    </row>
    <row r="127" spans="1:6" ht="15" hidden="1" customHeight="1">
      <c r="A127" s="109" t="str">
        <f>IF(ISBLANK(B127),"",COUNTA($B$11:B127))</f>
        <v/>
      </c>
      <c r="B127" s="18"/>
      <c r="C127" s="33"/>
      <c r="D127" s="33"/>
      <c r="E127" s="33"/>
      <c r="F127" s="33"/>
    </row>
    <row r="128" spans="1:6" ht="15" hidden="1" customHeight="1">
      <c r="A128" s="109" t="str">
        <f>IF(ISBLANK(B128),"",COUNTA($B$11:B128))</f>
        <v/>
      </c>
      <c r="B128" s="18"/>
      <c r="C128" s="33"/>
      <c r="D128" s="33"/>
      <c r="E128" s="33"/>
      <c r="F128" s="33"/>
    </row>
    <row r="129" spans="1:6" ht="15" hidden="1" customHeight="1">
      <c r="A129" s="109" t="str">
        <f>IF(ISBLANK(B129),"",COUNTA($B$11:B129))</f>
        <v/>
      </c>
      <c r="B129" s="18"/>
      <c r="C129" s="33"/>
      <c r="D129" s="33"/>
      <c r="E129" s="33"/>
      <c r="F129" s="33"/>
    </row>
    <row r="130" spans="1:6" ht="15" hidden="1" customHeight="1">
      <c r="A130" s="109" t="str">
        <f>IF(ISBLANK(B130),"",COUNTA($B$11:B130))</f>
        <v/>
      </c>
      <c r="B130" s="18"/>
      <c r="C130" s="33"/>
      <c r="D130" s="33"/>
      <c r="E130" s="33"/>
      <c r="F130" s="33"/>
    </row>
    <row r="131" spans="1:6" ht="15" hidden="1" customHeight="1">
      <c r="A131" s="109" t="str">
        <f>IF(ISBLANK(B131),"",COUNTA($B$11:B131))</f>
        <v/>
      </c>
      <c r="B131" s="18"/>
      <c r="C131" s="33"/>
      <c r="D131" s="33"/>
      <c r="E131" s="33"/>
      <c r="F131" s="33"/>
    </row>
    <row r="132" spans="1:6" ht="15" hidden="1" customHeight="1">
      <c r="A132" s="109" t="str">
        <f>IF(ISBLANK(B132),"",COUNTA($B$11:B132))</f>
        <v/>
      </c>
      <c r="B132" s="18"/>
      <c r="C132" s="33"/>
      <c r="D132" s="33"/>
      <c r="E132" s="33"/>
      <c r="F132" s="33"/>
    </row>
    <row r="133" spans="1:6" ht="15" hidden="1" customHeight="1">
      <c r="A133" s="109" t="str">
        <f>IF(ISBLANK(B133),"",COUNTA($B$11:B133))</f>
        <v/>
      </c>
      <c r="B133" s="18"/>
      <c r="C133" s="33"/>
      <c r="D133" s="33"/>
      <c r="E133" s="33"/>
      <c r="F133" s="33"/>
    </row>
    <row r="134" spans="1:6" ht="15" hidden="1" customHeight="1">
      <c r="A134" s="109" t="str">
        <f>IF(ISBLANK(B134),"",COUNTA($B$11:B134))</f>
        <v/>
      </c>
      <c r="B134" s="18"/>
      <c r="C134" s="33"/>
      <c r="D134" s="33"/>
      <c r="E134" s="33"/>
      <c r="F134" s="33"/>
    </row>
    <row r="135" spans="1:6" ht="15" hidden="1" customHeight="1">
      <c r="A135" s="109" t="str">
        <f>IF(ISBLANK(B135),"",COUNTA($B$11:B135))</f>
        <v/>
      </c>
      <c r="B135" s="18"/>
      <c r="C135" s="33"/>
      <c r="D135" s="33"/>
      <c r="E135" s="33"/>
      <c r="F135" s="33"/>
    </row>
    <row r="136" spans="1:6" ht="15" hidden="1" customHeight="1">
      <c r="A136" s="109" t="str">
        <f>IF(ISBLANK(B136),"",COUNTA($B$11:B136))</f>
        <v/>
      </c>
      <c r="B136" s="18"/>
      <c r="C136" s="33"/>
      <c r="D136" s="33"/>
      <c r="E136" s="33"/>
      <c r="F136" s="33"/>
    </row>
    <row r="137" spans="1:6" ht="15" hidden="1" customHeight="1">
      <c r="A137" s="109" t="str">
        <f>IF(ISBLANK(B137),"",COUNTA($B$11:B137))</f>
        <v/>
      </c>
      <c r="B137" s="18"/>
      <c r="C137" s="33"/>
      <c r="D137" s="33"/>
      <c r="E137" s="33"/>
      <c r="F137" s="33"/>
    </row>
    <row r="138" spans="1:6" ht="15" hidden="1" customHeight="1">
      <c r="A138" s="109" t="str">
        <f>IF(ISBLANK(B138),"",COUNTA($B$11:B138))</f>
        <v/>
      </c>
      <c r="B138" s="18"/>
      <c r="C138" s="33"/>
      <c r="D138" s="33"/>
      <c r="E138" s="33"/>
      <c r="F138" s="33"/>
    </row>
    <row r="139" spans="1:6" ht="15" hidden="1" customHeight="1">
      <c r="A139" s="109" t="str">
        <f>IF(ISBLANK(B139),"",COUNTA($B$11:B139))</f>
        <v/>
      </c>
      <c r="B139" s="18"/>
      <c r="C139" s="33"/>
      <c r="D139" s="33"/>
      <c r="E139" s="33"/>
      <c r="F139" s="33"/>
    </row>
    <row r="140" spans="1:6" ht="15" hidden="1" customHeight="1">
      <c r="A140" s="109" t="str">
        <f>IF(ISBLANK(B140),"",COUNTA($B$11:B140))</f>
        <v/>
      </c>
      <c r="B140" s="18"/>
      <c r="C140" s="33"/>
      <c r="D140" s="33"/>
      <c r="E140" s="33"/>
      <c r="F140" s="33"/>
    </row>
    <row r="141" spans="1:6" ht="15" hidden="1" customHeight="1">
      <c r="A141" s="109" t="str">
        <f>IF(ISBLANK(B141),"",COUNTA($B$11:B141))</f>
        <v/>
      </c>
      <c r="B141" s="18"/>
      <c r="C141" s="33"/>
      <c r="D141" s="33"/>
      <c r="E141" s="33"/>
      <c r="F141" s="33"/>
    </row>
    <row r="142" spans="1:6" ht="15" hidden="1" customHeight="1">
      <c r="A142" s="109" t="str">
        <f>IF(ISBLANK(B142),"",COUNTA($B$11:B142))</f>
        <v/>
      </c>
      <c r="B142" s="18"/>
      <c r="C142" s="33"/>
      <c r="D142" s="33"/>
      <c r="E142" s="33"/>
      <c r="F142" s="33"/>
    </row>
    <row r="143" spans="1:6" ht="15" hidden="1" customHeight="1">
      <c r="A143" s="109" t="str">
        <f>IF(ISBLANK(B143),"",COUNTA($B$11:B143))</f>
        <v/>
      </c>
      <c r="B143" s="18"/>
      <c r="C143" s="33"/>
      <c r="D143" s="33"/>
      <c r="E143" s="33"/>
      <c r="F143" s="33"/>
    </row>
    <row r="144" spans="1:6" ht="15" hidden="1" customHeight="1">
      <c r="A144" s="109" t="str">
        <f>IF(ISBLANK(B144),"",COUNTA($B$11:B144))</f>
        <v/>
      </c>
      <c r="B144" s="18"/>
      <c r="C144" s="33"/>
      <c r="D144" s="33"/>
      <c r="E144" s="33"/>
      <c r="F144" s="33"/>
    </row>
    <row r="145" spans="1:6" ht="15" hidden="1" customHeight="1">
      <c r="A145" s="109" t="str">
        <f>IF(ISBLANK(B145),"",COUNTA($B$11:B145))</f>
        <v/>
      </c>
      <c r="B145" s="18"/>
      <c r="C145" s="33"/>
      <c r="D145" s="33"/>
      <c r="E145" s="33"/>
      <c r="F145" s="33"/>
    </row>
    <row r="146" spans="1:6" ht="15" hidden="1" customHeight="1">
      <c r="A146" s="109" t="str">
        <f>IF(ISBLANK(B146),"",COUNTA($B$11:B146))</f>
        <v/>
      </c>
      <c r="B146" s="18"/>
      <c r="C146" s="33"/>
      <c r="D146" s="33"/>
      <c r="E146" s="33"/>
      <c r="F146" s="33"/>
    </row>
    <row r="147" spans="1:6" ht="15" hidden="1" customHeight="1">
      <c r="A147" s="109" t="str">
        <f>IF(ISBLANK(B147),"",COUNTA($B$11:B147))</f>
        <v/>
      </c>
      <c r="B147" s="18"/>
      <c r="C147" s="33"/>
      <c r="D147" s="33"/>
      <c r="E147" s="33"/>
      <c r="F147" s="33"/>
    </row>
    <row r="148" spans="1:6" ht="15" hidden="1" customHeight="1">
      <c r="A148" s="109" t="str">
        <f>IF(ISBLANK(B148),"",COUNTA($B$11:B148))</f>
        <v/>
      </c>
      <c r="B148" s="18"/>
      <c r="C148" s="33"/>
      <c r="D148" s="33"/>
      <c r="E148" s="33"/>
      <c r="F148" s="33"/>
    </row>
    <row r="149" spans="1:6" ht="15" hidden="1" customHeight="1">
      <c r="A149" s="109" t="str">
        <f>IF(ISBLANK(B149),"",COUNTA($B$11:B149))</f>
        <v/>
      </c>
      <c r="B149" s="18"/>
      <c r="C149" s="33"/>
      <c r="D149" s="33"/>
      <c r="E149" s="33"/>
      <c r="F149" s="33"/>
    </row>
    <row r="150" spans="1:6" ht="15" hidden="1" customHeight="1">
      <c r="A150" s="109" t="str">
        <f>IF(ISBLANK(B150),"",COUNTA($B$11:B150))</f>
        <v/>
      </c>
      <c r="B150" s="18"/>
      <c r="C150" s="33"/>
      <c r="D150" s="33"/>
      <c r="E150" s="33"/>
      <c r="F150" s="33"/>
    </row>
    <row r="151" spans="1:6" ht="15" hidden="1" customHeight="1">
      <c r="A151" s="109" t="str">
        <f>IF(ISBLANK(B151),"",COUNTA($B$11:B151))</f>
        <v/>
      </c>
      <c r="B151" s="18"/>
      <c r="C151" s="33"/>
      <c r="D151" s="33"/>
      <c r="E151" s="33"/>
      <c r="F151" s="33"/>
    </row>
    <row r="152" spans="1:6" ht="15" hidden="1" customHeight="1">
      <c r="A152" s="109" t="str">
        <f>IF(ISBLANK(B152),"",COUNTA($B$11:B152))</f>
        <v/>
      </c>
      <c r="B152" s="18"/>
      <c r="C152" s="33"/>
      <c r="D152" s="33"/>
      <c r="E152" s="33"/>
      <c r="F152" s="33"/>
    </row>
    <row r="153" spans="1:6" ht="15" hidden="1" customHeight="1">
      <c r="A153" s="109" t="str">
        <f>IF(ISBLANK(B153),"",COUNTA($B$11:B153))</f>
        <v/>
      </c>
      <c r="B153" s="18"/>
      <c r="C153" s="33"/>
      <c r="D153" s="33"/>
      <c r="E153" s="33"/>
      <c r="F153" s="33"/>
    </row>
    <row r="154" spans="1:6" ht="15" hidden="1" customHeight="1">
      <c r="A154" s="109" t="str">
        <f>IF(ISBLANK(B154),"",COUNTA($B$11:B154))</f>
        <v/>
      </c>
      <c r="B154" s="18"/>
      <c r="C154" s="33"/>
      <c r="D154" s="33"/>
      <c r="E154" s="33"/>
      <c r="F154" s="33"/>
    </row>
    <row r="155" spans="1:6" ht="15" hidden="1" customHeight="1">
      <c r="A155" s="109" t="str">
        <f>IF(ISBLANK(B155),"",COUNTA($B$11:B155))</f>
        <v/>
      </c>
      <c r="B155" s="18"/>
      <c r="C155" s="33"/>
      <c r="D155" s="33"/>
      <c r="E155" s="33"/>
      <c r="F155" s="33"/>
    </row>
    <row r="156" spans="1:6" ht="15" hidden="1" customHeight="1">
      <c r="A156" s="109" t="str">
        <f>IF(ISBLANK(B156),"",COUNTA($B$11:B156))</f>
        <v/>
      </c>
      <c r="B156" s="18"/>
      <c r="C156" s="33"/>
      <c r="D156" s="33"/>
      <c r="E156" s="33"/>
      <c r="F156" s="33"/>
    </row>
    <row r="157" spans="1:6" ht="15" hidden="1" customHeight="1">
      <c r="A157" s="109" t="str">
        <f>IF(ISBLANK(B157),"",COUNTA($B$11:B157))</f>
        <v/>
      </c>
      <c r="B157" s="18"/>
      <c r="C157" s="33"/>
      <c r="D157" s="33"/>
      <c r="E157" s="33"/>
      <c r="F157" s="33"/>
    </row>
    <row r="158" spans="1:6" ht="15" hidden="1" customHeight="1">
      <c r="A158" s="109" t="str">
        <f>IF(ISBLANK(B158),"",COUNTA($B$11:B158))</f>
        <v/>
      </c>
      <c r="B158" s="18"/>
      <c r="C158" s="33"/>
      <c r="D158" s="33"/>
      <c r="E158" s="33"/>
      <c r="F158" s="33"/>
    </row>
    <row r="159" spans="1:6" ht="15" hidden="1" customHeight="1">
      <c r="A159" s="109" t="str">
        <f>IF(ISBLANK(B159),"",COUNTA($B$11:B159))</f>
        <v/>
      </c>
      <c r="B159" s="18"/>
      <c r="C159" s="33"/>
      <c r="D159" s="33"/>
      <c r="E159" s="33"/>
      <c r="F159" s="33"/>
    </row>
    <row r="160" spans="1:6" ht="15" hidden="1" customHeight="1">
      <c r="A160" s="109" t="str">
        <f>IF(ISBLANK(B160),"",COUNTA($B$11:B160))</f>
        <v/>
      </c>
      <c r="B160" s="18"/>
      <c r="C160" s="33"/>
      <c r="D160" s="33"/>
      <c r="E160" s="33"/>
      <c r="F160" s="33"/>
    </row>
    <row r="161" spans="1:6" ht="15" hidden="1" customHeight="1">
      <c r="A161" s="109" t="str">
        <f>IF(ISBLANK(B161),"",COUNTA($B$11:B161))</f>
        <v/>
      </c>
      <c r="B161" s="18"/>
      <c r="C161" s="33"/>
      <c r="D161" s="33"/>
      <c r="E161" s="33"/>
      <c r="F161" s="33"/>
    </row>
    <row r="162" spans="1:6" ht="15" hidden="1" customHeight="1">
      <c r="A162" s="109" t="str">
        <f>IF(ISBLANK(B162),"",COUNTA($B$11:B162))</f>
        <v/>
      </c>
      <c r="B162" s="18"/>
      <c r="C162" s="33"/>
      <c r="D162" s="33"/>
      <c r="E162" s="33"/>
      <c r="F162" s="33"/>
    </row>
    <row r="163" spans="1:6" ht="15" hidden="1" customHeight="1">
      <c r="A163" s="109" t="str">
        <f>IF(ISBLANK(B163),"",COUNTA($B$11:B163))</f>
        <v/>
      </c>
      <c r="B163" s="18"/>
      <c r="C163" s="33"/>
      <c r="D163" s="33"/>
      <c r="E163" s="33"/>
      <c r="F163" s="33"/>
    </row>
    <row r="164" spans="1:6" ht="15" hidden="1" customHeight="1">
      <c r="A164" s="109" t="str">
        <f>IF(ISBLANK(B164),"",COUNTA($B$11:B164))</f>
        <v/>
      </c>
      <c r="B164" s="18"/>
      <c r="C164" s="33"/>
      <c r="D164" s="33"/>
      <c r="E164" s="33"/>
      <c r="F164" s="33"/>
    </row>
    <row r="165" spans="1:6" ht="15" hidden="1" customHeight="1">
      <c r="A165" s="109" t="str">
        <f>IF(ISBLANK(B165),"",COUNTA($B$11:B165))</f>
        <v/>
      </c>
      <c r="B165" s="18"/>
      <c r="C165" s="33"/>
      <c r="D165" s="33"/>
      <c r="E165" s="33"/>
      <c r="F165" s="33"/>
    </row>
    <row r="166" spans="1:6" ht="15" hidden="1" customHeight="1">
      <c r="A166" s="109" t="str">
        <f>IF(ISBLANK(B166),"",COUNTA($B$11:B166))</f>
        <v/>
      </c>
      <c r="B166" s="18"/>
      <c r="C166" s="33"/>
      <c r="D166" s="33"/>
      <c r="E166" s="33"/>
      <c r="F166" s="33"/>
    </row>
    <row r="167" spans="1:6" ht="15" hidden="1" customHeight="1">
      <c r="A167" s="109" t="str">
        <f>IF(ISBLANK(B167),"",COUNTA($B$11:B167))</f>
        <v/>
      </c>
      <c r="B167" s="18"/>
      <c r="C167" s="33"/>
      <c r="D167" s="33"/>
      <c r="E167" s="33"/>
      <c r="F167" s="33"/>
    </row>
    <row r="168" spans="1:6" ht="15" hidden="1" customHeight="1">
      <c r="A168" s="109" t="str">
        <f>IF(ISBLANK(B168),"",COUNTA($B$11:B168))</f>
        <v/>
      </c>
      <c r="B168" s="18"/>
      <c r="C168" s="33"/>
      <c r="D168" s="33"/>
      <c r="E168" s="33"/>
      <c r="F168" s="33"/>
    </row>
    <row r="169" spans="1:6" ht="15" hidden="1" customHeight="1">
      <c r="A169" s="109" t="str">
        <f>IF(ISBLANK(B169),"",COUNTA($B$11:B169))</f>
        <v/>
      </c>
      <c r="B169" s="18"/>
      <c r="C169" s="33"/>
      <c r="D169" s="33"/>
      <c r="E169" s="33"/>
      <c r="F169" s="33"/>
    </row>
    <row r="170" spans="1:6" ht="15" hidden="1" customHeight="1">
      <c r="A170" s="109" t="str">
        <f>IF(ISBLANK(B170),"",COUNTA($B$11:B170))</f>
        <v/>
      </c>
      <c r="B170" s="18"/>
      <c r="C170" s="33"/>
      <c r="D170" s="33"/>
      <c r="E170" s="33"/>
      <c r="F170" s="33"/>
    </row>
    <row r="171" spans="1:6" ht="15" hidden="1" customHeight="1">
      <c r="A171" s="109" t="str">
        <f>IF(ISBLANK(B171),"",COUNTA($B$11:B171))</f>
        <v/>
      </c>
      <c r="B171" s="18"/>
      <c r="C171" s="33"/>
      <c r="D171" s="33"/>
      <c r="E171" s="33"/>
      <c r="F171" s="33"/>
    </row>
    <row r="172" spans="1:6" ht="15" hidden="1" customHeight="1">
      <c r="A172" s="109" t="str">
        <f>IF(ISBLANK(B172),"",COUNTA($B$11:B172))</f>
        <v/>
      </c>
      <c r="B172" s="18"/>
      <c r="C172" s="33"/>
      <c r="D172" s="33"/>
      <c r="E172" s="33"/>
      <c r="F172" s="33"/>
    </row>
    <row r="173" spans="1:6" ht="15" hidden="1" customHeight="1">
      <c r="A173" s="109" t="str">
        <f>IF(ISBLANK(B173),"",COUNTA($B$11:B173))</f>
        <v/>
      </c>
      <c r="B173" s="18"/>
      <c r="C173" s="33"/>
      <c r="D173" s="33"/>
      <c r="E173" s="33"/>
      <c r="F173" s="33"/>
    </row>
    <row r="174" spans="1:6" ht="15" hidden="1" customHeight="1">
      <c r="A174" s="109" t="str">
        <f>IF(ISBLANK(B174),"",COUNTA($B$11:B174))</f>
        <v/>
      </c>
      <c r="B174" s="18"/>
      <c r="C174" s="33"/>
      <c r="D174" s="33"/>
      <c r="E174" s="33"/>
      <c r="F174" s="33"/>
    </row>
    <row r="175" spans="1:6" ht="15" hidden="1" customHeight="1">
      <c r="A175" s="109" t="str">
        <f>IF(ISBLANK(B175),"",COUNTA($B$11:B175))</f>
        <v/>
      </c>
      <c r="B175" s="18"/>
      <c r="C175" s="33"/>
      <c r="D175" s="33"/>
      <c r="E175" s="33"/>
      <c r="F175" s="33"/>
    </row>
    <row r="176" spans="1:6" ht="15" hidden="1" customHeight="1">
      <c r="A176" s="109" t="str">
        <f>IF(ISBLANK(B176),"",COUNTA($B$11:B176))</f>
        <v/>
      </c>
      <c r="B176" s="18"/>
      <c r="C176" s="33"/>
      <c r="D176" s="33"/>
      <c r="E176" s="33"/>
      <c r="F176" s="33"/>
    </row>
    <row r="177" spans="1:6" ht="15" hidden="1" customHeight="1">
      <c r="A177" s="109" t="str">
        <f>IF(ISBLANK(B177),"",COUNTA($B$11:B177))</f>
        <v/>
      </c>
      <c r="B177" s="18"/>
      <c r="C177" s="33"/>
      <c r="D177" s="33"/>
      <c r="E177" s="33"/>
      <c r="F177" s="33"/>
    </row>
    <row r="178" spans="1:6" ht="15" hidden="1" customHeight="1">
      <c r="A178" s="109" t="str">
        <f>IF(ISBLANK(B178),"",COUNTA($B$11:B178))</f>
        <v/>
      </c>
      <c r="B178" s="18"/>
      <c r="C178" s="33"/>
      <c r="D178" s="33"/>
      <c r="E178" s="33"/>
      <c r="F178" s="33"/>
    </row>
    <row r="179" spans="1:6" ht="15" hidden="1" customHeight="1">
      <c r="A179" s="109" t="str">
        <f>IF(ISBLANK(B179),"",COUNTA($B$11:B179))</f>
        <v/>
      </c>
      <c r="B179" s="18"/>
      <c r="C179" s="33"/>
      <c r="D179" s="33"/>
      <c r="E179" s="33"/>
      <c r="F179" s="33"/>
    </row>
    <row r="180" spans="1:6" ht="15" hidden="1" customHeight="1">
      <c r="A180" s="109" t="str">
        <f>IF(ISBLANK(B180),"",COUNTA($B$11:B180))</f>
        <v/>
      </c>
      <c r="B180" s="18"/>
      <c r="C180" s="33"/>
      <c r="D180" s="33"/>
      <c r="E180" s="33"/>
      <c r="F180" s="33"/>
    </row>
    <row r="181" spans="1:6" ht="15" hidden="1" customHeight="1">
      <c r="A181" s="109" t="str">
        <f>IF(ISBLANK(B181),"",COUNTA($B$11:B181))</f>
        <v/>
      </c>
      <c r="B181" s="18"/>
      <c r="C181" s="33"/>
      <c r="D181" s="33"/>
      <c r="E181" s="33"/>
      <c r="F181" s="33"/>
    </row>
    <row r="182" spans="1:6" ht="15" hidden="1" customHeight="1">
      <c r="A182" s="109" t="str">
        <f>IF(ISBLANK(B182),"",COUNTA($B$11:B182))</f>
        <v/>
      </c>
      <c r="B182" s="18"/>
      <c r="C182" s="33"/>
      <c r="D182" s="33"/>
      <c r="E182" s="33"/>
      <c r="F182" s="33"/>
    </row>
    <row r="183" spans="1:6" ht="15" hidden="1" customHeight="1">
      <c r="A183" s="109" t="str">
        <f>IF(ISBLANK(B183),"",COUNTA($B$11:B183))</f>
        <v/>
      </c>
      <c r="B183" s="18"/>
      <c r="C183" s="33"/>
      <c r="D183" s="33"/>
      <c r="E183" s="33"/>
      <c r="F183" s="33"/>
    </row>
    <row r="184" spans="1:6" ht="15" hidden="1" customHeight="1">
      <c r="A184" s="109" t="str">
        <f>IF(ISBLANK(B184),"",COUNTA($B$11:B184))</f>
        <v/>
      </c>
      <c r="B184" s="18"/>
      <c r="C184" s="33"/>
      <c r="D184" s="33"/>
      <c r="E184" s="33"/>
      <c r="F184" s="33"/>
    </row>
    <row r="185" spans="1:6" ht="15" hidden="1" customHeight="1">
      <c r="A185" s="109" t="str">
        <f>IF(ISBLANK(B185),"",COUNTA($B$11:B185))</f>
        <v/>
      </c>
      <c r="B185" s="18"/>
      <c r="C185" s="33"/>
      <c r="D185" s="33"/>
      <c r="E185" s="33"/>
      <c r="F185" s="33"/>
    </row>
    <row r="186" spans="1:6" ht="15" hidden="1" customHeight="1">
      <c r="A186" s="109" t="str">
        <f>IF(ISBLANK(B186),"",COUNTA($B$11:B186))</f>
        <v/>
      </c>
      <c r="B186" s="18"/>
      <c r="C186" s="33"/>
      <c r="D186" s="33"/>
      <c r="E186" s="33"/>
      <c r="F186" s="33"/>
    </row>
    <row r="187" spans="1:6" ht="15" hidden="1" customHeight="1">
      <c r="A187" s="109" t="str">
        <f>IF(ISBLANK(B187),"",COUNTA($B$11:B187))</f>
        <v/>
      </c>
      <c r="B187" s="18"/>
      <c r="C187" s="33"/>
      <c r="D187" s="33"/>
      <c r="E187" s="33"/>
      <c r="F187" s="33"/>
    </row>
    <row r="188" spans="1:6" ht="15" hidden="1" customHeight="1">
      <c r="A188" s="109" t="str">
        <f>IF(ISBLANK(B188),"",COUNTA($B$11:B188))</f>
        <v/>
      </c>
      <c r="B188" s="18"/>
      <c r="C188" s="33"/>
      <c r="D188" s="33"/>
      <c r="E188" s="33"/>
      <c r="F188" s="33"/>
    </row>
    <row r="189" spans="1:6" ht="15" hidden="1" customHeight="1">
      <c r="A189" s="109" t="str">
        <f>IF(ISBLANK(B189),"",COUNTA($B$11:B189))</f>
        <v/>
      </c>
      <c r="B189" s="18"/>
      <c r="C189" s="33"/>
      <c r="D189" s="33"/>
      <c r="E189" s="33"/>
      <c r="F189" s="33"/>
    </row>
    <row r="190" spans="1:6" ht="15" hidden="1" customHeight="1">
      <c r="A190" s="109" t="str">
        <f>IF(ISBLANK(B190),"",COUNTA($B$11:B190))</f>
        <v/>
      </c>
      <c r="B190" s="18"/>
      <c r="C190" s="33"/>
      <c r="D190" s="33"/>
      <c r="E190" s="33"/>
      <c r="F190" s="33"/>
    </row>
    <row r="191" spans="1:6" ht="15" hidden="1" customHeight="1">
      <c r="A191" s="109" t="str">
        <f>IF(ISBLANK(B191),"",COUNTA($B$11:B191))</f>
        <v/>
      </c>
      <c r="B191" s="18"/>
      <c r="C191" s="33"/>
      <c r="D191" s="33"/>
      <c r="E191" s="33"/>
      <c r="F191" s="33"/>
    </row>
    <row r="192" spans="1:6" ht="15" hidden="1" customHeight="1">
      <c r="A192" s="109" t="str">
        <f>IF(ISBLANK(B192),"",COUNTA($B$11:B192))</f>
        <v/>
      </c>
      <c r="B192" s="18"/>
      <c r="C192" s="33"/>
      <c r="D192" s="33"/>
      <c r="E192" s="33"/>
      <c r="F192" s="33"/>
    </row>
    <row r="193" spans="1:6" ht="15" hidden="1" customHeight="1">
      <c r="A193" s="109" t="str">
        <f>IF(ISBLANK(B193),"",COUNTA($B$11:B193))</f>
        <v/>
      </c>
      <c r="B193" s="18"/>
      <c r="C193" s="33"/>
      <c r="D193" s="33"/>
      <c r="E193" s="33"/>
      <c r="F193" s="33"/>
    </row>
    <row r="194" spans="1:6" ht="15" hidden="1" customHeight="1">
      <c r="A194" s="109" t="str">
        <f>IF(ISBLANK(B194),"",COUNTA($B$11:B194))</f>
        <v/>
      </c>
      <c r="B194" s="18"/>
      <c r="C194" s="33"/>
      <c r="D194" s="33"/>
      <c r="E194" s="33"/>
      <c r="F194" s="33"/>
    </row>
    <row r="195" spans="1:6" ht="15" hidden="1" customHeight="1">
      <c r="A195" s="109" t="str">
        <f>IF(ISBLANK(B195),"",COUNTA($B$11:B195))</f>
        <v/>
      </c>
      <c r="B195" s="18"/>
      <c r="C195" s="33"/>
      <c r="D195" s="33"/>
      <c r="E195" s="33"/>
      <c r="F195" s="33"/>
    </row>
    <row r="196" spans="1:6" ht="15" hidden="1" customHeight="1">
      <c r="A196" s="109" t="str">
        <f>IF(ISBLANK(B196),"",COUNTA($B$11:B196))</f>
        <v/>
      </c>
      <c r="B196" s="18"/>
      <c r="C196" s="33"/>
      <c r="D196" s="33"/>
      <c r="E196" s="33"/>
      <c r="F196" s="33"/>
    </row>
    <row r="197" spans="1:6" ht="15" hidden="1" customHeight="1">
      <c r="A197" s="109" t="str">
        <f>IF(ISBLANK(B197),"",COUNTA($B$11:B197))</f>
        <v/>
      </c>
      <c r="B197" s="18"/>
      <c r="C197" s="33"/>
      <c r="D197" s="33"/>
      <c r="E197" s="33"/>
      <c r="F197" s="33"/>
    </row>
    <row r="198" spans="1:6" ht="15" hidden="1" customHeight="1">
      <c r="A198" s="109" t="str">
        <f>IF(ISBLANK(B198),"",COUNTA($B$11:B198))</f>
        <v/>
      </c>
      <c r="B198" s="18"/>
      <c r="C198" s="33"/>
      <c r="D198" s="33"/>
      <c r="E198" s="33"/>
      <c r="F198" s="33"/>
    </row>
    <row r="199" spans="1:6" ht="15" hidden="1" customHeight="1">
      <c r="A199" s="109" t="str">
        <f>IF(ISBLANK(B199),"",COUNTA($B$11:B199))</f>
        <v/>
      </c>
      <c r="B199" s="18"/>
      <c r="C199" s="33"/>
      <c r="D199" s="33"/>
      <c r="E199" s="33"/>
      <c r="F199" s="33"/>
    </row>
    <row r="200" spans="1:6" ht="15" hidden="1" customHeight="1">
      <c r="A200" s="109" t="str">
        <f>IF(ISBLANK(B200),"",COUNTA($B$11:B200))</f>
        <v/>
      </c>
      <c r="B200" s="18"/>
      <c r="C200" s="33"/>
      <c r="D200" s="33"/>
      <c r="E200" s="33"/>
      <c r="F200" s="33"/>
    </row>
    <row r="201" spans="1:6" ht="15" hidden="1" customHeight="1">
      <c r="A201" s="109" t="str">
        <f>IF(ISBLANK(B201),"",COUNTA($B$11:B201))</f>
        <v/>
      </c>
      <c r="B201" s="18"/>
      <c r="C201" s="33"/>
      <c r="D201" s="33"/>
      <c r="E201" s="33"/>
      <c r="F201" s="33"/>
    </row>
    <row r="202" spans="1:6" ht="15" hidden="1" customHeight="1">
      <c r="A202" s="109" t="str">
        <f>IF(ISBLANK(B202),"",COUNTA($B$11:B202))</f>
        <v/>
      </c>
      <c r="B202" s="18"/>
      <c r="C202" s="33"/>
      <c r="D202" s="33"/>
      <c r="E202" s="33"/>
      <c r="F202" s="33"/>
    </row>
    <row r="203" spans="1:6" ht="15" hidden="1" customHeight="1">
      <c r="A203" s="109" t="str">
        <f>IF(ISBLANK(B203),"",COUNTA($B$11:B203))</f>
        <v/>
      </c>
      <c r="B203" s="18"/>
      <c r="C203" s="33"/>
      <c r="D203" s="33"/>
      <c r="E203" s="33"/>
      <c r="F203" s="33"/>
    </row>
    <row r="204" spans="1:6" ht="15" hidden="1" customHeight="1">
      <c r="A204" s="109" t="str">
        <f>IF(ISBLANK(B204),"",COUNTA($B$11:B204))</f>
        <v/>
      </c>
      <c r="B204" s="18"/>
      <c r="C204" s="33"/>
      <c r="D204" s="33"/>
      <c r="E204" s="33"/>
      <c r="F204" s="33"/>
    </row>
    <row r="205" spans="1:6" ht="15" hidden="1" customHeight="1">
      <c r="A205" s="109" t="str">
        <f>IF(ISBLANK(B205),"",COUNTA($B$11:B205))</f>
        <v/>
      </c>
      <c r="B205" s="18"/>
      <c r="C205" s="33"/>
      <c r="D205" s="33"/>
      <c r="E205" s="33"/>
      <c r="F205" s="33"/>
    </row>
    <row r="206" spans="1:6" ht="15" hidden="1" customHeight="1">
      <c r="A206" s="109" t="str">
        <f>IF(ISBLANK(B206),"",COUNTA($B$11:B206))</f>
        <v/>
      </c>
      <c r="B206" s="18"/>
      <c r="C206" s="33"/>
      <c r="D206" s="33"/>
      <c r="E206" s="33"/>
      <c r="F206" s="33"/>
    </row>
    <row r="207" spans="1:6" ht="15" hidden="1" customHeight="1">
      <c r="A207" s="109" t="str">
        <f>IF(ISBLANK(B207),"",COUNTA($B$11:B207))</f>
        <v/>
      </c>
      <c r="B207" s="18"/>
      <c r="C207" s="33"/>
      <c r="D207" s="33"/>
      <c r="E207" s="33"/>
      <c r="F207" s="33"/>
    </row>
    <row r="208" spans="1:6" ht="15" hidden="1" customHeight="1">
      <c r="A208" s="109" t="str">
        <f>IF(ISBLANK(B208),"",COUNTA($B$11:B208))</f>
        <v/>
      </c>
      <c r="B208" s="18"/>
      <c r="C208" s="33"/>
      <c r="D208" s="33"/>
      <c r="E208" s="33"/>
      <c r="F208" s="33"/>
    </row>
    <row r="209" spans="1:6" ht="15" hidden="1" customHeight="1">
      <c r="A209" s="109" t="str">
        <f>IF(ISBLANK(B209),"",COUNTA($B$11:B209))</f>
        <v/>
      </c>
      <c r="B209" s="18"/>
      <c r="C209" s="33"/>
      <c r="D209" s="33"/>
      <c r="E209" s="33"/>
      <c r="F209" s="33"/>
    </row>
    <row r="210" spans="1:6" ht="15" hidden="1" customHeight="1">
      <c r="A210" s="109" t="str">
        <f>IF(ISBLANK(B210),"",COUNTA($B$11:B210))</f>
        <v/>
      </c>
      <c r="B210" s="18"/>
      <c r="C210" s="33"/>
      <c r="D210" s="33"/>
      <c r="E210" s="33"/>
      <c r="F210" s="33"/>
    </row>
    <row r="211" spans="1:6" ht="15" hidden="1" customHeight="1">
      <c r="A211" s="109" t="str">
        <f>IF(ISBLANK(B211),"",COUNTA($B$11:B211))</f>
        <v/>
      </c>
      <c r="B211" s="18"/>
      <c r="C211" s="33"/>
      <c r="D211" s="33"/>
      <c r="E211" s="33"/>
      <c r="F211" s="33"/>
    </row>
    <row r="212" spans="1:6" ht="15" hidden="1" customHeight="1">
      <c r="A212" s="109" t="str">
        <f>IF(ISBLANK(B212),"",COUNTA($B$11:B212))</f>
        <v/>
      </c>
      <c r="B212" s="18"/>
      <c r="C212" s="33"/>
      <c r="D212" s="33"/>
      <c r="E212" s="33"/>
      <c r="F212" s="33"/>
    </row>
    <row r="213" spans="1:6" ht="15" hidden="1" customHeight="1">
      <c r="A213" s="109" t="str">
        <f>IF(ISBLANK(B213),"",COUNTA($B$11:B213))</f>
        <v/>
      </c>
      <c r="B213" s="18"/>
      <c r="C213" s="33"/>
      <c r="D213" s="33"/>
      <c r="E213" s="33"/>
      <c r="F213" s="33"/>
    </row>
    <row r="214" spans="1:6" ht="15" hidden="1" customHeight="1">
      <c r="A214" s="109" t="str">
        <f>IF(ISBLANK(B214),"",COUNTA($B$11:B214))</f>
        <v/>
      </c>
      <c r="B214" s="18"/>
      <c r="C214" s="33"/>
      <c r="D214" s="33"/>
      <c r="E214" s="33"/>
      <c r="F214" s="33"/>
    </row>
    <row r="215" spans="1:6" ht="15" hidden="1" customHeight="1">
      <c r="A215" s="109" t="str">
        <f>IF(ISBLANK(B215),"",COUNTA($B$11:B215))</f>
        <v/>
      </c>
      <c r="B215" s="18"/>
      <c r="C215" s="33"/>
      <c r="D215" s="33"/>
      <c r="E215" s="33"/>
      <c r="F215" s="33"/>
    </row>
    <row r="216" spans="1:6" ht="15" hidden="1" customHeight="1">
      <c r="A216" s="109" t="str">
        <f>IF(ISBLANK(B216),"",COUNTA($B$11:B216))</f>
        <v/>
      </c>
      <c r="B216" s="18"/>
      <c r="C216" s="33"/>
      <c r="D216" s="33"/>
      <c r="E216" s="33"/>
      <c r="F216" s="33"/>
    </row>
    <row r="217" spans="1:6" ht="15" hidden="1" customHeight="1">
      <c r="A217" s="109" t="str">
        <f>IF(ISBLANK(B217),"",COUNTA($B$11:B217))</f>
        <v/>
      </c>
      <c r="B217" s="18"/>
      <c r="C217" s="33"/>
      <c r="D217" s="33"/>
      <c r="E217" s="33"/>
      <c r="F217" s="33"/>
    </row>
    <row r="218" spans="1:6" ht="15" hidden="1" customHeight="1">
      <c r="A218" s="109" t="str">
        <f>IF(ISBLANK(B218),"",COUNTA($B$11:B218))</f>
        <v/>
      </c>
      <c r="B218" s="18"/>
      <c r="C218" s="33"/>
      <c r="D218" s="33"/>
      <c r="E218" s="33"/>
      <c r="F218" s="33"/>
    </row>
    <row r="219" spans="1:6" ht="15" hidden="1" customHeight="1">
      <c r="A219" s="109" t="str">
        <f>IF(ISBLANK(B219),"",COUNTA($B$11:B219))</f>
        <v/>
      </c>
      <c r="B219" s="18"/>
      <c r="C219" s="33"/>
      <c r="D219" s="33"/>
      <c r="E219" s="33"/>
      <c r="F219" s="33"/>
    </row>
    <row r="220" spans="1:6" ht="15" hidden="1" customHeight="1">
      <c r="A220" s="109" t="str">
        <f>IF(ISBLANK(B220),"",COUNTA($B$11:B220))</f>
        <v/>
      </c>
      <c r="B220" s="18"/>
      <c r="C220" s="33"/>
      <c r="D220" s="33"/>
      <c r="E220" s="33"/>
      <c r="F220" s="33"/>
    </row>
    <row r="221" spans="1:6" ht="15" hidden="1" customHeight="1">
      <c r="A221" s="109" t="str">
        <f>IF(ISBLANK(B221),"",COUNTA($B$11:B221))</f>
        <v/>
      </c>
      <c r="B221" s="18"/>
      <c r="C221" s="33"/>
      <c r="D221" s="33"/>
      <c r="E221" s="33"/>
      <c r="F221" s="33"/>
    </row>
    <row r="222" spans="1:6" ht="15" hidden="1" customHeight="1">
      <c r="A222" s="109" t="str">
        <f>IF(ISBLANK(B222),"",COUNTA($B$11:B222))</f>
        <v/>
      </c>
      <c r="B222" s="18"/>
      <c r="C222" s="33"/>
      <c r="D222" s="33"/>
      <c r="E222" s="33"/>
      <c r="F222" s="33"/>
    </row>
    <row r="223" spans="1:6" ht="15" hidden="1" customHeight="1">
      <c r="A223" s="109" t="str">
        <f>IF(ISBLANK(B223),"",COUNTA($B$11:B223))</f>
        <v/>
      </c>
      <c r="B223" s="18"/>
      <c r="C223" s="33"/>
      <c r="D223" s="33"/>
      <c r="E223" s="33"/>
      <c r="F223" s="33"/>
    </row>
    <row r="224" spans="1:6" ht="15" hidden="1" customHeight="1">
      <c r="A224" s="109" t="str">
        <f>IF(ISBLANK(B224),"",COUNTA($B$11:B224))</f>
        <v/>
      </c>
      <c r="B224" s="18"/>
      <c r="C224" s="33"/>
      <c r="D224" s="33"/>
      <c r="E224" s="33"/>
      <c r="F224" s="33"/>
    </row>
    <row r="225" spans="1:6" ht="15" hidden="1" customHeight="1">
      <c r="A225" s="109" t="str">
        <f>IF(ISBLANK(B225),"",COUNTA($B$11:B225))</f>
        <v/>
      </c>
      <c r="B225" s="18"/>
      <c r="C225" s="33"/>
      <c r="D225" s="33"/>
      <c r="E225" s="33"/>
      <c r="F225" s="33"/>
    </row>
    <row r="226" spans="1:6" ht="15" hidden="1" customHeight="1">
      <c r="A226" s="109" t="str">
        <f>IF(ISBLANK(B226),"",COUNTA($B$11:B226))</f>
        <v/>
      </c>
      <c r="B226" s="18"/>
      <c r="C226" s="33"/>
      <c r="D226" s="33"/>
      <c r="E226" s="33"/>
      <c r="F226" s="33"/>
    </row>
    <row r="227" spans="1:6" ht="15" hidden="1" customHeight="1">
      <c r="A227" s="109" t="str">
        <f>IF(ISBLANK(B227),"",COUNTA($B$11:B227))</f>
        <v/>
      </c>
      <c r="B227" s="18"/>
      <c r="C227" s="33"/>
      <c r="D227" s="33"/>
      <c r="E227" s="33"/>
      <c r="F227" s="33"/>
    </row>
    <row r="228" spans="1:6" ht="15" hidden="1" customHeight="1">
      <c r="A228" s="109" t="str">
        <f>IF(ISBLANK(B228),"",COUNTA($B$11:B228))</f>
        <v/>
      </c>
      <c r="B228" s="18"/>
      <c r="C228" s="33"/>
      <c r="D228" s="33"/>
      <c r="E228" s="33"/>
      <c r="F228" s="33"/>
    </row>
    <row r="229" spans="1:6" ht="15" hidden="1" customHeight="1">
      <c r="A229" s="109" t="str">
        <f>IF(ISBLANK(B229),"",COUNTA($B$11:B229))</f>
        <v/>
      </c>
      <c r="B229" s="18"/>
      <c r="C229" s="33"/>
      <c r="D229" s="33"/>
      <c r="E229" s="33"/>
      <c r="F229" s="33"/>
    </row>
    <row r="230" spans="1:6" ht="15" hidden="1" customHeight="1">
      <c r="A230" s="109" t="str">
        <f>IF(ISBLANK(B230),"",COUNTA($B$11:B230))</f>
        <v/>
      </c>
      <c r="B230" s="18"/>
      <c r="C230" s="33"/>
      <c r="D230" s="33"/>
      <c r="E230" s="33"/>
      <c r="F230" s="33"/>
    </row>
    <row r="231" spans="1:6" ht="15" hidden="1" customHeight="1">
      <c r="A231" s="109" t="str">
        <f>IF(ISBLANK(B231),"",COUNTA($B$11:B231))</f>
        <v/>
      </c>
      <c r="B231" s="18"/>
      <c r="C231" s="33"/>
      <c r="D231" s="33"/>
      <c r="E231" s="33"/>
      <c r="F231" s="33"/>
    </row>
    <row r="232" spans="1:6" ht="15" hidden="1" customHeight="1">
      <c r="A232" s="109" t="str">
        <f>IF(ISBLANK(B232),"",COUNTA($B$11:B232))</f>
        <v/>
      </c>
      <c r="B232" s="18"/>
      <c r="C232" s="33"/>
      <c r="D232" s="33"/>
      <c r="E232" s="33"/>
      <c r="F232" s="33"/>
    </row>
    <row r="233" spans="1:6" ht="15" hidden="1" customHeight="1">
      <c r="A233" s="109" t="str">
        <f>IF(ISBLANK(B233),"",COUNTA($B$11:B233))</f>
        <v/>
      </c>
      <c r="B233" s="18"/>
      <c r="C233" s="33"/>
      <c r="D233" s="33"/>
      <c r="E233" s="33"/>
      <c r="F233" s="33"/>
    </row>
    <row r="234" spans="1:6" ht="15" hidden="1" customHeight="1">
      <c r="A234" s="109" t="str">
        <f>IF(ISBLANK(B234),"",COUNTA($B$11:B234))</f>
        <v/>
      </c>
      <c r="B234" s="18"/>
      <c r="C234" s="33"/>
      <c r="D234" s="33"/>
      <c r="E234" s="33"/>
      <c r="F234" s="33"/>
    </row>
    <row r="235" spans="1:6" ht="15" hidden="1" customHeight="1">
      <c r="A235" s="109" t="str">
        <f>IF(ISBLANK(B235),"",COUNTA($B$11:B235))</f>
        <v/>
      </c>
      <c r="B235" s="18"/>
      <c r="C235" s="33"/>
      <c r="D235" s="33"/>
      <c r="E235" s="33"/>
      <c r="F235" s="33"/>
    </row>
    <row r="236" spans="1:6" ht="15" hidden="1" customHeight="1">
      <c r="A236" s="109" t="str">
        <f>IF(ISBLANK(B236),"",COUNTA($B$11:B236))</f>
        <v/>
      </c>
      <c r="B236" s="18"/>
      <c r="C236" s="33"/>
      <c r="D236" s="33"/>
      <c r="E236" s="33"/>
      <c r="F236" s="33"/>
    </row>
    <row r="237" spans="1:6" ht="15" hidden="1" customHeight="1">
      <c r="A237" s="109" t="str">
        <f>IF(ISBLANK(B237),"",COUNTA($B$11:B237))</f>
        <v/>
      </c>
      <c r="B237" s="18"/>
      <c r="C237" s="33"/>
      <c r="D237" s="33"/>
      <c r="E237" s="33"/>
      <c r="F237" s="33"/>
    </row>
    <row r="238" spans="1:6" ht="15" hidden="1" customHeight="1">
      <c r="A238" s="109" t="str">
        <f>IF(ISBLANK(B238),"",COUNTA($B$11:B238))</f>
        <v/>
      </c>
      <c r="B238" s="18"/>
      <c r="C238" s="33"/>
      <c r="D238" s="33"/>
      <c r="E238" s="33"/>
      <c r="F238" s="33"/>
    </row>
    <row r="239" spans="1:6" ht="15" hidden="1" customHeight="1">
      <c r="A239" s="109" t="str">
        <f>IF(ISBLANK(B239),"",COUNTA($B$11:B239))</f>
        <v/>
      </c>
      <c r="B239" s="18"/>
      <c r="C239" s="33"/>
      <c r="D239" s="33"/>
      <c r="E239" s="33"/>
      <c r="F239" s="33"/>
    </row>
    <row r="240" spans="1:6" ht="15" hidden="1" customHeight="1">
      <c r="A240" s="109" t="str">
        <f>IF(ISBLANK(B240),"",COUNTA($B$11:B240))</f>
        <v/>
      </c>
      <c r="B240" s="18"/>
      <c r="C240" s="33"/>
      <c r="D240" s="33"/>
      <c r="E240" s="33"/>
      <c r="F240" s="33"/>
    </row>
    <row r="241" spans="1:6" ht="15" hidden="1" customHeight="1">
      <c r="A241" s="109" t="str">
        <f>IF(ISBLANK(B241),"",COUNTA($B$11:B241))</f>
        <v/>
      </c>
      <c r="B241" s="18"/>
      <c r="C241" s="33"/>
      <c r="D241" s="33"/>
      <c r="E241" s="33"/>
      <c r="F241" s="33"/>
    </row>
    <row r="242" spans="1:6" ht="15" hidden="1" customHeight="1">
      <c r="A242" s="109" t="str">
        <f>IF(ISBLANK(B242),"",COUNTA($B$11:B242))</f>
        <v/>
      </c>
      <c r="B242" s="18"/>
      <c r="C242" s="33"/>
      <c r="D242" s="33"/>
      <c r="E242" s="33"/>
      <c r="F242" s="33"/>
    </row>
    <row r="243" spans="1:6" ht="15" hidden="1" customHeight="1">
      <c r="A243" s="109" t="str">
        <f>IF(ISBLANK(B243),"",COUNTA($B$11:B243))</f>
        <v/>
      </c>
      <c r="B243" s="18"/>
      <c r="C243" s="33"/>
      <c r="D243" s="33"/>
      <c r="E243" s="33"/>
      <c r="F243" s="33"/>
    </row>
    <row r="244" spans="1:6" ht="15" hidden="1" customHeight="1">
      <c r="A244" s="109" t="str">
        <f>IF(ISBLANK(B244),"",COUNTA($B$11:B244))</f>
        <v/>
      </c>
      <c r="B244" s="18"/>
      <c r="C244" s="33"/>
      <c r="D244" s="33"/>
      <c r="E244" s="33"/>
      <c r="F244" s="33"/>
    </row>
    <row r="245" spans="1:6" ht="15" hidden="1" customHeight="1">
      <c r="A245" s="109" t="str">
        <f>IF(ISBLANK(B245),"",COUNTA($B$11:B245))</f>
        <v/>
      </c>
      <c r="B245" s="18"/>
      <c r="C245" s="33"/>
      <c r="D245" s="33"/>
      <c r="E245" s="33"/>
      <c r="F245" s="33"/>
    </row>
    <row r="246" spans="1:6" ht="15" hidden="1" customHeight="1">
      <c r="A246" s="109" t="str">
        <f>IF(ISBLANK(B246),"",COUNTA($B$11:B246))</f>
        <v/>
      </c>
      <c r="B246" s="18"/>
      <c r="C246" s="33"/>
      <c r="D246" s="33"/>
      <c r="E246" s="33"/>
      <c r="F246" s="33"/>
    </row>
    <row r="247" spans="1:6" ht="15" hidden="1" customHeight="1">
      <c r="A247" s="109" t="str">
        <f>IF(ISBLANK(B247),"",COUNTA($B$11:B247))</f>
        <v/>
      </c>
      <c r="B247" s="18"/>
      <c r="C247" s="33"/>
      <c r="D247" s="33"/>
      <c r="E247" s="33"/>
      <c r="F247" s="33"/>
    </row>
    <row r="248" spans="1:6" ht="15" hidden="1" customHeight="1">
      <c r="A248" s="109" t="str">
        <f>IF(ISBLANK(B248),"",COUNTA($B$11:B248))</f>
        <v/>
      </c>
      <c r="B248" s="18"/>
      <c r="C248" s="33"/>
      <c r="D248" s="33"/>
      <c r="E248" s="33"/>
      <c r="F248" s="33"/>
    </row>
    <row r="249" spans="1:6" ht="15" hidden="1" customHeight="1">
      <c r="A249" s="109" t="str">
        <f>IF(ISBLANK(B249),"",COUNTA($B$11:B249))</f>
        <v/>
      </c>
      <c r="B249" s="18"/>
      <c r="C249" s="33"/>
      <c r="D249" s="33"/>
      <c r="E249" s="33"/>
      <c r="F249" s="33"/>
    </row>
    <row r="250" spans="1:6" ht="15" hidden="1" customHeight="1">
      <c r="A250" s="109" t="str">
        <f>IF(ISBLANK(B250),"",COUNTA($B$11:B250))</f>
        <v/>
      </c>
      <c r="B250" s="18"/>
      <c r="C250" s="33"/>
      <c r="D250" s="33"/>
      <c r="E250" s="33"/>
      <c r="F250" s="33"/>
    </row>
    <row r="251" spans="1:6" ht="15" hidden="1" customHeight="1">
      <c r="A251" s="109" t="str">
        <f>IF(ISBLANK(B251),"",COUNTA($B$11:B251))</f>
        <v/>
      </c>
      <c r="B251" s="18"/>
      <c r="C251" s="33"/>
      <c r="D251" s="33"/>
      <c r="E251" s="33"/>
      <c r="F251" s="33"/>
    </row>
    <row r="252" spans="1:6" ht="15" hidden="1" customHeight="1">
      <c r="A252" s="109" t="str">
        <f>IF(ISBLANK(B252),"",COUNTA($B$11:B252))</f>
        <v/>
      </c>
      <c r="B252" s="18"/>
      <c r="C252" s="33"/>
      <c r="D252" s="33"/>
      <c r="E252" s="33"/>
      <c r="F252" s="33"/>
    </row>
    <row r="253" spans="1:6" ht="15" hidden="1" customHeight="1">
      <c r="A253" s="109" t="str">
        <f>IF(ISBLANK(B253),"",COUNTA($B$11:B253))</f>
        <v/>
      </c>
      <c r="B253" s="18"/>
      <c r="C253" s="33"/>
      <c r="D253" s="33"/>
      <c r="E253" s="33"/>
      <c r="F253" s="33"/>
    </row>
    <row r="254" spans="1:6" ht="15" hidden="1" customHeight="1">
      <c r="A254" s="109" t="str">
        <f>IF(ISBLANK(B254),"",COUNTA($B$11:B254))</f>
        <v/>
      </c>
      <c r="B254" s="18"/>
      <c r="C254" s="33"/>
      <c r="D254" s="33"/>
      <c r="E254" s="33"/>
      <c r="F254" s="33"/>
    </row>
    <row r="255" spans="1:6" ht="15" hidden="1" customHeight="1">
      <c r="A255" s="109" t="str">
        <f>IF(ISBLANK(B255),"",COUNTA($B$11:B255))</f>
        <v/>
      </c>
      <c r="B255" s="18"/>
      <c r="C255" s="33"/>
      <c r="D255" s="33"/>
      <c r="E255" s="33"/>
      <c r="F255" s="33"/>
    </row>
    <row r="256" spans="1:6" ht="15" hidden="1" customHeight="1">
      <c r="A256" s="109" t="str">
        <f>IF(ISBLANK(B256),"",COUNTA($B$11:B256))</f>
        <v/>
      </c>
      <c r="B256" s="18"/>
      <c r="C256" s="33"/>
      <c r="D256" s="33"/>
      <c r="E256" s="33"/>
      <c r="F256" s="33"/>
    </row>
    <row r="257" spans="1:6" ht="15" hidden="1" customHeight="1">
      <c r="A257" s="109" t="str">
        <f>IF(ISBLANK(B257),"",COUNTA($B$11:B257))</f>
        <v/>
      </c>
      <c r="B257" s="18"/>
      <c r="C257" s="33"/>
      <c r="D257" s="33"/>
      <c r="E257" s="33"/>
      <c r="F257" s="33"/>
    </row>
    <row r="258" spans="1:6" ht="15" hidden="1" customHeight="1">
      <c r="A258" s="109" t="str">
        <f>IF(ISBLANK(B258),"",COUNTA($B$11:B258))</f>
        <v/>
      </c>
      <c r="B258" s="18"/>
      <c r="C258" s="33"/>
      <c r="D258" s="33"/>
      <c r="E258" s="33"/>
      <c r="F258" s="33"/>
    </row>
    <row r="259" spans="1:6" ht="15" hidden="1" customHeight="1">
      <c r="A259" s="109" t="str">
        <f>IF(ISBLANK(B259),"",COUNTA($B$11:B259))</f>
        <v/>
      </c>
      <c r="B259" s="18"/>
      <c r="C259" s="33"/>
      <c r="D259" s="33"/>
      <c r="E259" s="33"/>
      <c r="F259" s="33"/>
    </row>
    <row r="260" spans="1:6" ht="15" hidden="1" customHeight="1">
      <c r="A260" s="109" t="str">
        <f>IF(ISBLANK(B260),"",COUNTA($B$11:B260))</f>
        <v/>
      </c>
      <c r="B260" s="18"/>
      <c r="C260" s="33"/>
      <c r="D260" s="33"/>
      <c r="E260" s="33"/>
      <c r="F260" s="33"/>
    </row>
    <row r="261" spans="1:6" ht="15" hidden="1" customHeight="1">
      <c r="A261" s="109" t="str">
        <f>IF(ISBLANK(B261),"",COUNTA($B$11:B261))</f>
        <v/>
      </c>
      <c r="B261" s="18"/>
      <c r="C261" s="33"/>
      <c r="D261" s="33"/>
      <c r="E261" s="33"/>
      <c r="F261" s="33"/>
    </row>
    <row r="262" spans="1:6" ht="15" hidden="1" customHeight="1">
      <c r="A262" s="109" t="str">
        <f>IF(ISBLANK(B262),"",COUNTA($B$11:B262))</f>
        <v/>
      </c>
      <c r="B262" s="18"/>
      <c r="C262" s="33"/>
      <c r="D262" s="33"/>
      <c r="E262" s="33"/>
      <c r="F262" s="33"/>
    </row>
    <row r="263" spans="1:6" ht="15" hidden="1" customHeight="1">
      <c r="A263" s="109" t="str">
        <f>IF(ISBLANK(B263),"",COUNTA($B$11:B263))</f>
        <v/>
      </c>
      <c r="B263" s="18"/>
      <c r="C263" s="33"/>
      <c r="D263" s="33"/>
      <c r="E263" s="33"/>
      <c r="F263" s="33"/>
    </row>
    <row r="264" spans="1:6" ht="15" hidden="1" customHeight="1">
      <c r="A264" s="109" t="str">
        <f>IF(ISBLANK(B264),"",COUNTA($B$11:B264))</f>
        <v/>
      </c>
      <c r="B264" s="18"/>
      <c r="C264" s="33"/>
      <c r="D264" s="33"/>
      <c r="E264" s="33"/>
      <c r="F264" s="33"/>
    </row>
    <row r="265" spans="1:6" ht="15" hidden="1" customHeight="1">
      <c r="A265" s="109" t="str">
        <f>IF(ISBLANK(B265),"",COUNTA($B$11:B265))</f>
        <v/>
      </c>
      <c r="B265" s="18"/>
      <c r="C265" s="33"/>
      <c r="D265" s="33"/>
      <c r="E265" s="33"/>
      <c r="F265" s="33"/>
    </row>
    <row r="266" spans="1:6" ht="15" hidden="1" customHeight="1">
      <c r="A266" s="109" t="str">
        <f>IF(ISBLANK(B266),"",COUNTA($B$11:B266))</f>
        <v/>
      </c>
      <c r="B266" s="18"/>
      <c r="C266" s="33"/>
      <c r="D266" s="33"/>
      <c r="E266" s="33"/>
      <c r="F266" s="33"/>
    </row>
    <row r="267" spans="1:6" ht="15" hidden="1" customHeight="1">
      <c r="A267" s="109" t="str">
        <f>IF(ISBLANK(B267),"",COUNTA($B$11:B267))</f>
        <v/>
      </c>
      <c r="B267" s="18"/>
      <c r="C267" s="33"/>
      <c r="D267" s="33"/>
      <c r="E267" s="33"/>
      <c r="F267" s="33"/>
    </row>
    <row r="268" spans="1:6" ht="15" hidden="1" customHeight="1">
      <c r="A268" s="109" t="str">
        <f>IF(ISBLANK(B268),"",COUNTA($B$11:B268))</f>
        <v/>
      </c>
      <c r="B268" s="18"/>
      <c r="C268" s="33"/>
      <c r="D268" s="33"/>
      <c r="E268" s="33"/>
      <c r="F268" s="33"/>
    </row>
    <row r="269" spans="1:6" ht="15" hidden="1" customHeight="1">
      <c r="A269" s="109" t="str">
        <f>IF(ISBLANK(B269),"",COUNTA($B$11:B269))</f>
        <v/>
      </c>
      <c r="B269" s="18"/>
      <c r="C269" s="33"/>
      <c r="D269" s="33"/>
      <c r="E269" s="33"/>
      <c r="F269" s="33"/>
    </row>
    <row r="270" spans="1:6" ht="15" hidden="1" customHeight="1">
      <c r="A270" s="109" t="str">
        <f>IF(ISBLANK(B270),"",COUNTA($B$11:B270))</f>
        <v/>
      </c>
      <c r="B270" s="18"/>
      <c r="C270" s="33"/>
      <c r="D270" s="33"/>
      <c r="E270" s="33"/>
      <c r="F270" s="33"/>
    </row>
    <row r="271" spans="1:6" ht="15" hidden="1" customHeight="1">
      <c r="A271" s="109" t="str">
        <f>IF(ISBLANK(B271),"",COUNTA($B$11:B271))</f>
        <v/>
      </c>
      <c r="B271" s="18"/>
      <c r="C271" s="33"/>
      <c r="D271" s="33"/>
      <c r="E271" s="33"/>
      <c r="F271" s="33"/>
    </row>
    <row r="272" spans="1:6" ht="15" hidden="1" customHeight="1">
      <c r="A272" s="109" t="str">
        <f>IF(ISBLANK(B272),"",COUNTA($B$11:B272))</f>
        <v/>
      </c>
      <c r="B272" s="18"/>
      <c r="C272" s="33"/>
      <c r="D272" s="33"/>
      <c r="E272" s="33"/>
      <c r="F272" s="33"/>
    </row>
    <row r="273" spans="1:6" ht="15" hidden="1" customHeight="1">
      <c r="A273" s="109" t="str">
        <f>IF(ISBLANK(B273),"",COUNTA($B$11:B273))</f>
        <v/>
      </c>
      <c r="B273" s="18"/>
      <c r="C273" s="33"/>
      <c r="D273" s="33"/>
      <c r="E273" s="33"/>
      <c r="F273" s="33"/>
    </row>
    <row r="274" spans="1:6" ht="15" hidden="1" customHeight="1">
      <c r="A274" s="109" t="str">
        <f>IF(ISBLANK(B274),"",COUNTA($B$11:B274))</f>
        <v/>
      </c>
      <c r="B274" s="18"/>
      <c r="C274" s="33"/>
      <c r="D274" s="33"/>
      <c r="E274" s="33"/>
      <c r="F274" s="33"/>
    </row>
    <row r="275" spans="1:6" ht="15" hidden="1" customHeight="1">
      <c r="A275" s="109" t="str">
        <f>IF(ISBLANK(B275),"",COUNTA($B$11:B275))</f>
        <v/>
      </c>
      <c r="B275" s="18"/>
      <c r="C275" s="33"/>
      <c r="D275" s="33"/>
      <c r="E275" s="33"/>
      <c r="F275" s="33"/>
    </row>
    <row r="276" spans="1:6" ht="15" hidden="1" customHeight="1">
      <c r="A276" s="109" t="str">
        <f>IF(ISBLANK(B276),"",COUNTA($B$11:B276))</f>
        <v/>
      </c>
      <c r="B276" s="18"/>
      <c r="C276" s="33"/>
      <c r="D276" s="33"/>
      <c r="E276" s="33"/>
      <c r="F276" s="33"/>
    </row>
    <row r="277" spans="1:6" ht="15" hidden="1" customHeight="1">
      <c r="A277" s="109" t="str">
        <f>IF(ISBLANK(B277),"",COUNTA($B$11:B277))</f>
        <v/>
      </c>
      <c r="B277" s="18"/>
      <c r="C277" s="33"/>
      <c r="D277" s="33"/>
      <c r="E277" s="33"/>
      <c r="F277" s="33"/>
    </row>
    <row r="278" spans="1:6" ht="15" hidden="1" customHeight="1">
      <c r="A278" s="109" t="str">
        <f>IF(ISBLANK(B278),"",COUNTA($B$11:B278))</f>
        <v/>
      </c>
      <c r="B278" s="18"/>
      <c r="C278" s="33"/>
      <c r="D278" s="33"/>
      <c r="E278" s="33"/>
      <c r="F278" s="33"/>
    </row>
    <row r="279" spans="1:6" ht="15" hidden="1" customHeight="1">
      <c r="A279" s="109" t="str">
        <f>IF(ISBLANK(B279),"",COUNTA($B$11:B279))</f>
        <v/>
      </c>
      <c r="B279" s="18"/>
      <c r="C279" s="33"/>
      <c r="D279" s="33"/>
      <c r="E279" s="33"/>
      <c r="F279" s="33"/>
    </row>
    <row r="280" spans="1:6" ht="15" hidden="1" customHeight="1">
      <c r="A280" s="109" t="str">
        <f>IF(ISBLANK(B280),"",COUNTA($B$11:B280))</f>
        <v/>
      </c>
      <c r="B280" s="18"/>
      <c r="C280" s="33"/>
      <c r="D280" s="33"/>
      <c r="E280" s="33"/>
      <c r="F280" s="33"/>
    </row>
    <row r="281" spans="1:6" ht="15" hidden="1" customHeight="1">
      <c r="A281" s="109" t="str">
        <f>IF(ISBLANK(B281),"",COUNTA($B$11:B281))</f>
        <v/>
      </c>
      <c r="B281" s="18"/>
      <c r="C281" s="33"/>
      <c r="D281" s="33"/>
      <c r="E281" s="33"/>
      <c r="F281" s="33"/>
    </row>
    <row r="282" spans="1:6" ht="15" hidden="1" customHeight="1">
      <c r="A282" s="109" t="str">
        <f>IF(ISBLANK(B282),"",COUNTA($B$11:B282))</f>
        <v/>
      </c>
      <c r="B282" s="18"/>
      <c r="C282" s="33"/>
      <c r="D282" s="33"/>
      <c r="E282" s="33"/>
      <c r="F282" s="33"/>
    </row>
    <row r="283" spans="1:6" ht="15" hidden="1" customHeight="1">
      <c r="A283" s="109" t="str">
        <f>IF(ISBLANK(B283),"",COUNTA($B$11:B283))</f>
        <v/>
      </c>
      <c r="B283" s="18"/>
      <c r="C283" s="33"/>
      <c r="D283" s="33"/>
      <c r="E283" s="33"/>
      <c r="F283" s="33"/>
    </row>
    <row r="284" spans="1:6" ht="15" hidden="1" customHeight="1">
      <c r="A284" s="109" t="str">
        <f>IF(ISBLANK(B284),"",COUNTA($B$11:B284))</f>
        <v/>
      </c>
      <c r="B284" s="18"/>
      <c r="C284" s="33"/>
      <c r="D284" s="33"/>
      <c r="E284" s="33"/>
      <c r="F284" s="33"/>
    </row>
    <row r="285" spans="1:6" ht="15" hidden="1" customHeight="1">
      <c r="A285" s="109" t="str">
        <f>IF(ISBLANK(B285),"",COUNTA($B$11:B285))</f>
        <v/>
      </c>
      <c r="B285" s="18"/>
      <c r="C285" s="33"/>
      <c r="D285" s="33"/>
      <c r="E285" s="33"/>
      <c r="F285" s="33"/>
    </row>
    <row r="286" spans="1:6" ht="15" hidden="1" customHeight="1">
      <c r="A286" s="109" t="str">
        <f>IF(ISBLANK(B286),"",COUNTA($B$11:B286))</f>
        <v/>
      </c>
      <c r="B286" s="18"/>
      <c r="C286" s="33"/>
      <c r="D286" s="33"/>
      <c r="E286" s="33"/>
      <c r="F286" s="33"/>
    </row>
    <row r="287" spans="1:6" ht="15" hidden="1" customHeight="1">
      <c r="A287" s="109" t="str">
        <f>IF(ISBLANK(B287),"",COUNTA($B$11:B287))</f>
        <v/>
      </c>
      <c r="B287" s="18"/>
      <c r="C287" s="33"/>
      <c r="D287" s="33"/>
      <c r="E287" s="33"/>
      <c r="F287" s="33"/>
    </row>
    <row r="288" spans="1:6" ht="15" hidden="1" customHeight="1">
      <c r="A288" s="109" t="str">
        <f>IF(ISBLANK(B288),"",COUNTA($B$11:B288))</f>
        <v/>
      </c>
      <c r="B288" s="18"/>
      <c r="C288" s="33"/>
      <c r="D288" s="33"/>
      <c r="E288" s="33"/>
      <c r="F288" s="33"/>
    </row>
    <row r="289" spans="1:6" ht="15" hidden="1" customHeight="1">
      <c r="A289" s="109" t="str">
        <f>IF(ISBLANK(B289),"",COUNTA($B$11:B289))</f>
        <v/>
      </c>
      <c r="B289" s="18"/>
      <c r="C289" s="33"/>
      <c r="D289" s="33"/>
      <c r="E289" s="33"/>
      <c r="F289" s="33"/>
    </row>
    <row r="290" spans="1:6" ht="15" hidden="1" customHeight="1">
      <c r="A290" s="109" t="str">
        <f>IF(ISBLANK(B290),"",COUNTA($B$11:B290))</f>
        <v/>
      </c>
      <c r="B290" s="18"/>
      <c r="C290" s="33"/>
      <c r="D290" s="33"/>
      <c r="E290" s="33"/>
      <c r="F290" s="33"/>
    </row>
    <row r="291" spans="1:6" ht="15" hidden="1" customHeight="1">
      <c r="A291" s="109" t="str">
        <f>IF(ISBLANK(B291),"",COUNTA($B$11:B291))</f>
        <v/>
      </c>
      <c r="B291" s="18"/>
      <c r="C291" s="33"/>
      <c r="D291" s="33"/>
      <c r="E291" s="33"/>
      <c r="F291" s="33"/>
    </row>
    <row r="292" spans="1:6" ht="15" hidden="1" customHeight="1">
      <c r="A292" s="109" t="str">
        <f>IF(ISBLANK(B292),"",COUNTA($B$11:B292))</f>
        <v/>
      </c>
      <c r="B292" s="18"/>
      <c r="C292" s="33"/>
      <c r="D292" s="33"/>
      <c r="E292" s="33"/>
      <c r="F292" s="33"/>
    </row>
    <row r="293" spans="1:6" ht="15" hidden="1" customHeight="1">
      <c r="A293" s="109" t="str">
        <f>IF(ISBLANK(B293),"",COUNTA($B$11:B293))</f>
        <v/>
      </c>
      <c r="B293" s="18"/>
      <c r="C293" s="33"/>
      <c r="D293" s="33"/>
      <c r="E293" s="33"/>
      <c r="F293" s="33"/>
    </row>
    <row r="294" spans="1:6" ht="15" hidden="1" customHeight="1">
      <c r="A294" s="109" t="str">
        <f>IF(ISBLANK(B294),"",COUNTA($B$11:B294))</f>
        <v/>
      </c>
      <c r="B294" s="18"/>
      <c r="C294" s="33"/>
      <c r="D294" s="33"/>
      <c r="E294" s="33"/>
      <c r="F294" s="33"/>
    </row>
    <row r="295" spans="1:6" ht="15" hidden="1" customHeight="1">
      <c r="A295" s="109" t="str">
        <f>IF(ISBLANK(B295),"",COUNTA($B$11:B295))</f>
        <v/>
      </c>
      <c r="B295" s="18"/>
      <c r="C295" s="33"/>
      <c r="D295" s="33"/>
      <c r="E295" s="33"/>
      <c r="F295" s="33"/>
    </row>
    <row r="296" spans="1:6" ht="15" hidden="1" customHeight="1">
      <c r="A296" s="109" t="str">
        <f>IF(ISBLANK(B296),"",COUNTA($B$11:B296))</f>
        <v/>
      </c>
      <c r="B296" s="18"/>
      <c r="C296" s="33"/>
      <c r="D296" s="33"/>
      <c r="E296" s="33"/>
      <c r="F296" s="33"/>
    </row>
    <row r="297" spans="1:6" ht="15" hidden="1" customHeight="1">
      <c r="A297" s="109" t="str">
        <f>IF(ISBLANK(B297),"",COUNTA($B$11:B297))</f>
        <v/>
      </c>
      <c r="B297" s="18"/>
      <c r="C297" s="33"/>
      <c r="D297" s="33"/>
      <c r="E297" s="33"/>
      <c r="F297" s="33"/>
    </row>
    <row r="298" spans="1:6" ht="15" hidden="1" customHeight="1">
      <c r="A298" s="109" t="str">
        <f>IF(ISBLANK(B298),"",COUNTA($B$11:B298))</f>
        <v/>
      </c>
      <c r="B298" s="18"/>
      <c r="C298" s="33"/>
      <c r="D298" s="33"/>
      <c r="E298" s="33"/>
      <c r="F298" s="33"/>
    </row>
    <row r="299" spans="1:6" ht="15" hidden="1" customHeight="1">
      <c r="A299" s="109" t="str">
        <f>IF(ISBLANK(B299),"",COUNTA($B$11:B299))</f>
        <v/>
      </c>
      <c r="B299" s="18"/>
      <c r="C299" s="33"/>
      <c r="D299" s="33"/>
      <c r="E299" s="33"/>
      <c r="F299" s="33"/>
    </row>
    <row r="300" spans="1:6" ht="15" hidden="1" customHeight="1">
      <c r="A300" s="109" t="str">
        <f>IF(ISBLANK(B300),"",COUNTA($B$11:B300))</f>
        <v/>
      </c>
      <c r="B300" s="18"/>
      <c r="C300" s="33"/>
      <c r="D300" s="33"/>
      <c r="E300" s="33"/>
      <c r="F300" s="33"/>
    </row>
    <row r="301" spans="1:6" ht="15" hidden="1" customHeight="1">
      <c r="A301" s="109" t="str">
        <f>IF(ISBLANK(B301),"",COUNTA($B$11:B301))</f>
        <v/>
      </c>
      <c r="B301" s="18"/>
      <c r="C301" s="33"/>
      <c r="D301" s="33"/>
      <c r="E301" s="33"/>
      <c r="F301" s="33"/>
    </row>
    <row r="302" spans="1:6" ht="15" hidden="1" customHeight="1">
      <c r="A302" s="109" t="str">
        <f>IF(ISBLANK(B302),"",COUNTA($B$11:B302))</f>
        <v/>
      </c>
      <c r="B302" s="18"/>
      <c r="C302" s="33"/>
      <c r="D302" s="33"/>
      <c r="E302" s="33"/>
      <c r="F302" s="33"/>
    </row>
    <row r="303" spans="1:6">
      <c r="A303" s="124" t="s">
        <v>54</v>
      </c>
      <c r="E303" s="122" t="str">
        <f>IF(Жюри!J9="","",Жюри!J9)</f>
        <v>Мышленик В.В.</v>
      </c>
    </row>
    <row r="304" spans="1:6">
      <c r="A304" s="124" t="s">
        <v>52</v>
      </c>
      <c r="E304" s="122" t="str">
        <f>IF(Жюри!K10="","",Жюри!K10)</f>
        <v>Лыщик Д.А.</v>
      </c>
    </row>
    <row r="305" spans="5:5">
      <c r="E305" s="123" t="str">
        <f>IF(Жюри!K11="","",Жюри!K11)</f>
        <v>Драченко А.М.</v>
      </c>
    </row>
    <row r="306" spans="5:5">
      <c r="E306" s="123" t="str">
        <f>IF(Жюри!K12="","",Жюри!K12)</f>
        <v/>
      </c>
    </row>
    <row r="307" spans="5:5">
      <c r="E307" s="123" t="str">
        <f>IF(Жюри!K13="","",Жюри!K13)</f>
        <v/>
      </c>
    </row>
    <row r="308" spans="5:5">
      <c r="E308" s="123" t="str">
        <f>IF(Жюри!K14="","",Жюри!K14)</f>
        <v/>
      </c>
    </row>
    <row r="309" spans="5:5">
      <c r="E309" s="123" t="str">
        <f>IF(Жюри!K15="","",Жюри!K15)</f>
        <v/>
      </c>
    </row>
    <row r="310" spans="5:5">
      <c r="E310" s="123" t="str">
        <f>IF(Жюри!K16="","",Жюри!K16)</f>
        <v/>
      </c>
    </row>
    <row r="311" spans="5:5">
      <c r="E311" s="123" t="str">
        <f>IF(Жюри!K17="","",Жюри!K17)</f>
        <v/>
      </c>
    </row>
    <row r="312" spans="5:5">
      <c r="E312" s="123" t="str">
        <f>IF(Жюри!K18="","",Жюри!K18)</f>
        <v/>
      </c>
    </row>
    <row r="313" spans="5:5">
      <c r="E313" s="123" t="str">
        <f>IF(Жюри!K19="","",Жюри!K19)</f>
        <v/>
      </c>
    </row>
    <row r="314" spans="5:5">
      <c r="E314" s="123" t="str">
        <f>IF(Жюри!K20="","",Жюри!K20)</f>
        <v/>
      </c>
    </row>
    <row r="315" spans="5:5">
      <c r="E315" s="123" t="str">
        <f>IF(Жюри!K21="","",Жюри!K21)</f>
        <v/>
      </c>
    </row>
    <row r="316" spans="5:5">
      <c r="E316" s="123" t="str">
        <f>IF(Жюри!K22="","",Жюри!K22)</f>
        <v/>
      </c>
    </row>
    <row r="317" spans="5:5">
      <c r="E317" s="123" t="str">
        <f>IF(Жюри!K23="","",Жюри!K23)</f>
        <v/>
      </c>
    </row>
    <row r="318" spans="5:5">
      <c r="E318" s="123" t="str">
        <f>IF(Жюри!K24="","",Жюри!K24)</f>
        <v/>
      </c>
    </row>
    <row r="319" spans="5:5">
      <c r="E319" s="123"/>
    </row>
    <row r="320" spans="5:5">
      <c r="E320" s="123"/>
    </row>
    <row r="321" spans="5:5">
      <c r="E321" s="123"/>
    </row>
  </sheetData>
  <sheetProtection formatCells="0" formatColumns="0" formatRows="0"/>
  <protectedRanges>
    <protectedRange sqref="A303:A304 C1:E10 B1:B302 B305:B1048576 C25:E1048576" name="Диапазон3"/>
    <protectedRange sqref="G5:H6 D5:E6 C5" name="Диапазон1"/>
    <protectedRange sqref="A303:A304 C1:E10 B1:B302 B305:B1048576 C25:E1048576" name="Диапазон2"/>
    <protectedRange sqref="B11:E24" name="Диапазон3_1"/>
    <protectedRange sqref="B11:E24" name="Диапазон2_1"/>
  </protectedRanges>
  <mergeCells count="9">
    <mergeCell ref="G9:L10"/>
    <mergeCell ref="A3:F3"/>
    <mergeCell ref="A4:F4"/>
    <mergeCell ref="A5:F5"/>
    <mergeCell ref="A6:F6"/>
    <mergeCell ref="A9:A10"/>
    <mergeCell ref="B9:B10"/>
    <mergeCell ref="C9:E9"/>
    <mergeCell ref="F9:F10"/>
  </mergeCells>
  <printOptions horizontalCentered="1"/>
  <pageMargins left="0.59055118110236227" right="0.19685039370078741" top="0.19685039370078741" bottom="0.19685039370078741" header="0.31496062992125984" footer="0.31496062992125984"/>
  <pageSetup paperSize="9" scale="130" fitToHeight="2" orientation="portrait" blackAndWhite="1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9">
    <tabColor rgb="FFFFC000"/>
    <pageSetUpPr fitToPage="1"/>
  </sheetPr>
  <dimension ref="A3:N77"/>
  <sheetViews>
    <sheetView zoomScaleNormal="100" workbookViewId="0">
      <selection activeCell="Q21" sqref="Q21"/>
    </sheetView>
  </sheetViews>
  <sheetFormatPr defaultColWidth="9.140625" defaultRowHeight="12.75"/>
  <cols>
    <col min="1" max="1" width="1.5703125" style="158" customWidth="1"/>
    <col min="2" max="2" width="6.28515625" style="172" customWidth="1"/>
    <col min="3" max="3" width="13.28515625" style="158" customWidth="1"/>
    <col min="4" max="7" width="10" style="158" customWidth="1"/>
    <col min="8" max="8" width="9.42578125" style="158" bestFit="1" customWidth="1"/>
    <col min="9" max="11" width="9.42578125" style="158" customWidth="1"/>
    <col min="12" max="12" width="12" style="158" hidden="1" customWidth="1"/>
    <col min="13" max="13" width="16.140625" style="158" bestFit="1" customWidth="1"/>
    <col min="14" max="14" width="8.7109375" style="158" customWidth="1"/>
    <col min="15" max="16384" width="9.140625" style="158"/>
  </cols>
  <sheetData>
    <row r="3" spans="1:14" ht="15.75">
      <c r="C3" s="248" t="s">
        <v>21</v>
      </c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</row>
    <row r="4" spans="1:14" ht="15.75">
      <c r="C4" s="249" t="s">
        <v>33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</row>
    <row r="5" spans="1:14" ht="15.75">
      <c r="C5" s="249" t="str">
        <f>Жюри!A2</f>
        <v>второго этапа республикансой олимпиады</v>
      </c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</row>
    <row r="6" spans="1:14" ht="15.75">
      <c r="C6" s="249" t="str">
        <f>Жюри!A3</f>
        <v>по предмету: "Физическая культура и здоровье"</v>
      </c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</row>
    <row r="7" spans="1:14" ht="15.75">
      <c r="B7" s="159"/>
      <c r="C7" s="160">
        <f>Жюри!F12</f>
        <v>45262</v>
      </c>
      <c r="N7" s="158" t="s">
        <v>25</v>
      </c>
    </row>
    <row r="8" spans="1:14" ht="12.75" customHeight="1">
      <c r="B8" s="239" t="s">
        <v>0</v>
      </c>
      <c r="C8" s="239" t="s">
        <v>3</v>
      </c>
      <c r="D8" s="253" t="s">
        <v>87</v>
      </c>
      <c r="E8" s="254"/>
      <c r="F8" s="254"/>
      <c r="G8" s="254"/>
      <c r="H8" s="254"/>
      <c r="I8" s="254"/>
      <c r="J8" s="254"/>
      <c r="K8" s="254"/>
      <c r="L8" s="254"/>
      <c r="M8" s="255"/>
      <c r="N8" s="243" t="s">
        <v>92</v>
      </c>
    </row>
    <row r="9" spans="1:14" ht="12.75" customHeight="1">
      <c r="B9" s="240"/>
      <c r="C9" s="240"/>
      <c r="D9" s="250" t="s">
        <v>89</v>
      </c>
      <c r="E9" s="251"/>
      <c r="F9" s="251"/>
      <c r="G9" s="252"/>
      <c r="H9" s="250" t="s">
        <v>90</v>
      </c>
      <c r="I9" s="251"/>
      <c r="J9" s="251"/>
      <c r="K9" s="252"/>
      <c r="L9" s="246" t="s">
        <v>91</v>
      </c>
      <c r="M9" s="246" t="s">
        <v>88</v>
      </c>
      <c r="N9" s="244"/>
    </row>
    <row r="10" spans="1:14" ht="25.5">
      <c r="A10" s="161"/>
      <c r="B10" s="241"/>
      <c r="C10" s="242"/>
      <c r="D10" s="162" t="s">
        <v>93</v>
      </c>
      <c r="E10" s="162" t="s">
        <v>45</v>
      </c>
      <c r="F10" s="162" t="s">
        <v>94</v>
      </c>
      <c r="G10" s="162" t="s">
        <v>95</v>
      </c>
      <c r="H10" s="163" t="s">
        <v>93</v>
      </c>
      <c r="I10" s="163" t="s">
        <v>45</v>
      </c>
      <c r="J10" s="163" t="s">
        <v>94</v>
      </c>
      <c r="K10" s="163" t="s">
        <v>95</v>
      </c>
      <c r="L10" s="247"/>
      <c r="M10" s="247"/>
      <c r="N10" s="245"/>
    </row>
    <row r="11" spans="1:14" ht="12.75" hidden="1" customHeight="1">
      <c r="A11" s="161"/>
      <c r="B11" s="164"/>
      <c r="C11" s="164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6"/>
    </row>
    <row r="12" spans="1:14" ht="15.75">
      <c r="A12" s="161"/>
      <c r="B12" s="173">
        <v>1</v>
      </c>
      <c r="C12" s="170" t="s">
        <v>156</v>
      </c>
      <c r="D12" s="152">
        <v>0</v>
      </c>
      <c r="E12" s="210">
        <v>47</v>
      </c>
      <c r="F12" s="210">
        <v>78</v>
      </c>
      <c r="G12" s="155">
        <v>47.78</v>
      </c>
      <c r="H12" s="211">
        <v>0</v>
      </c>
      <c r="I12" s="210">
        <v>47</v>
      </c>
      <c r="J12" s="210">
        <v>68</v>
      </c>
      <c r="K12" s="155">
        <v>47.68</v>
      </c>
      <c r="L12" s="156">
        <v>69.239999999999995</v>
      </c>
      <c r="M12" s="151">
        <v>47.78</v>
      </c>
      <c r="N12" s="157">
        <f>IF(M12="","",RANK(M12,$M$12:$M$61,1))</f>
        <v>1</v>
      </c>
    </row>
    <row r="13" spans="1:14" ht="15" customHeight="1">
      <c r="A13" s="161"/>
      <c r="B13" s="173">
        <v>2</v>
      </c>
      <c r="C13" s="170" t="s">
        <v>166</v>
      </c>
      <c r="D13" s="152">
        <v>1</v>
      </c>
      <c r="E13" s="210" t="s">
        <v>274</v>
      </c>
      <c r="F13" s="210">
        <v>68</v>
      </c>
      <c r="G13" s="155">
        <v>67.680000000000007</v>
      </c>
      <c r="H13" s="211">
        <v>1</v>
      </c>
      <c r="I13" s="210">
        <v>12</v>
      </c>
      <c r="J13" s="210">
        <v>49</v>
      </c>
      <c r="K13" s="155">
        <v>72.489999999999995</v>
      </c>
      <c r="L13" s="156">
        <v>69.53</v>
      </c>
      <c r="M13" s="151">
        <v>67.680000000000007</v>
      </c>
      <c r="N13" s="157">
        <f t="shared" ref="N13:N23" si="0">IF(M13="","",RANK(M13,$M$12:$M$61,1))</f>
        <v>6</v>
      </c>
    </row>
    <row r="14" spans="1:14" ht="15.75">
      <c r="A14" s="161"/>
      <c r="B14" s="173">
        <v>3</v>
      </c>
      <c r="C14" s="170" t="s">
        <v>193</v>
      </c>
      <c r="D14" s="152">
        <v>1</v>
      </c>
      <c r="E14" s="210" t="s">
        <v>275</v>
      </c>
      <c r="F14" s="210" t="s">
        <v>274</v>
      </c>
      <c r="G14" s="155">
        <v>66.069999999999993</v>
      </c>
      <c r="H14" s="211">
        <v>0</v>
      </c>
      <c r="I14" s="210">
        <v>53</v>
      </c>
      <c r="J14" s="210">
        <v>17</v>
      </c>
      <c r="K14" s="155">
        <v>53.17</v>
      </c>
      <c r="L14" s="156">
        <v>92.92</v>
      </c>
      <c r="M14" s="151">
        <v>53.17</v>
      </c>
      <c r="N14" s="157">
        <f t="shared" si="0"/>
        <v>2</v>
      </c>
    </row>
    <row r="15" spans="1:14" ht="15.75">
      <c r="A15" s="161"/>
      <c r="B15" s="173">
        <v>4</v>
      </c>
      <c r="C15" s="170" t="s">
        <v>198</v>
      </c>
      <c r="D15" s="152">
        <v>0</v>
      </c>
      <c r="E15" s="210">
        <v>59</v>
      </c>
      <c r="F15" s="210" t="s">
        <v>278</v>
      </c>
      <c r="G15" s="155">
        <v>59.36</v>
      </c>
      <c r="H15" s="211">
        <v>0</v>
      </c>
      <c r="I15" s="210">
        <v>58</v>
      </c>
      <c r="J15" s="210">
        <v>43</v>
      </c>
      <c r="K15" s="155">
        <v>58.43</v>
      </c>
      <c r="L15" s="156">
        <v>98.55</v>
      </c>
      <c r="M15" s="151">
        <v>58.43</v>
      </c>
      <c r="N15" s="157">
        <f t="shared" si="0"/>
        <v>4</v>
      </c>
    </row>
    <row r="16" spans="1:14" ht="15.75">
      <c r="A16" s="161"/>
      <c r="B16" s="173">
        <v>5</v>
      </c>
      <c r="C16" s="170" t="s">
        <v>170</v>
      </c>
      <c r="D16" s="152">
        <v>1</v>
      </c>
      <c r="E16" s="210" t="s">
        <v>276</v>
      </c>
      <c r="F16" s="210" t="s">
        <v>279</v>
      </c>
      <c r="G16" s="155">
        <v>68.430000000000007</v>
      </c>
      <c r="H16" s="211">
        <v>0</v>
      </c>
      <c r="I16" s="210">
        <v>54</v>
      </c>
      <c r="J16" s="210">
        <v>74</v>
      </c>
      <c r="K16" s="155">
        <v>54.74</v>
      </c>
      <c r="L16" s="156">
        <v>135.71</v>
      </c>
      <c r="M16" s="151">
        <v>54.74</v>
      </c>
      <c r="N16" s="157">
        <f t="shared" si="0"/>
        <v>3</v>
      </c>
    </row>
    <row r="17" spans="1:14" ht="15.75">
      <c r="A17" s="161"/>
      <c r="B17" s="173">
        <v>6</v>
      </c>
      <c r="C17" s="170" t="s">
        <v>162</v>
      </c>
      <c r="D17" s="152">
        <v>1</v>
      </c>
      <c r="E17" s="210">
        <v>30</v>
      </c>
      <c r="F17" s="210" t="s">
        <v>280</v>
      </c>
      <c r="G17" s="155">
        <v>90.99</v>
      </c>
      <c r="H17" s="211">
        <v>0</v>
      </c>
      <c r="I17" s="210">
        <v>59</v>
      </c>
      <c r="J17" s="210">
        <v>95</v>
      </c>
      <c r="K17" s="155">
        <v>59.95</v>
      </c>
      <c r="L17" s="156">
        <v>127.78</v>
      </c>
      <c r="M17" s="151">
        <v>59.95</v>
      </c>
      <c r="N17" s="157">
        <f t="shared" si="0"/>
        <v>5</v>
      </c>
    </row>
    <row r="18" spans="1:14" ht="15.75">
      <c r="A18" s="161"/>
      <c r="B18" s="173">
        <v>7</v>
      </c>
      <c r="C18" s="170" t="s">
        <v>196</v>
      </c>
      <c r="D18" s="152">
        <v>1</v>
      </c>
      <c r="E18" s="210">
        <v>55</v>
      </c>
      <c r="F18" s="210" t="s">
        <v>281</v>
      </c>
      <c r="G18" s="155">
        <v>115.56</v>
      </c>
      <c r="H18" s="211">
        <v>1</v>
      </c>
      <c r="I18" s="210">
        <v>14</v>
      </c>
      <c r="J18" s="210">
        <v>43</v>
      </c>
      <c r="K18" s="155">
        <v>74.430000000000007</v>
      </c>
      <c r="L18" s="156">
        <v>75.02</v>
      </c>
      <c r="M18" s="151">
        <v>74.430000000000007</v>
      </c>
      <c r="N18" s="157">
        <f t="shared" si="0"/>
        <v>8</v>
      </c>
    </row>
    <row r="19" spans="1:14" ht="15.75">
      <c r="A19" s="161"/>
      <c r="B19" s="173">
        <v>8</v>
      </c>
      <c r="C19" s="170" t="s">
        <v>180</v>
      </c>
      <c r="D19" s="152">
        <v>1</v>
      </c>
      <c r="E19" s="210" t="s">
        <v>277</v>
      </c>
      <c r="F19" s="210" t="s">
        <v>282</v>
      </c>
      <c r="G19" s="155">
        <v>69.680000000000007</v>
      </c>
      <c r="H19" s="211">
        <v>1</v>
      </c>
      <c r="I19" s="210" t="s">
        <v>277</v>
      </c>
      <c r="J19" s="210">
        <v>80</v>
      </c>
      <c r="K19" s="155">
        <v>69.8</v>
      </c>
      <c r="L19" s="156">
        <v>39.729999999999997</v>
      </c>
      <c r="M19" s="151">
        <v>69.680000000000007</v>
      </c>
      <c r="N19" s="157">
        <f t="shared" si="0"/>
        <v>7</v>
      </c>
    </row>
    <row r="20" spans="1:14" ht="15.75">
      <c r="A20" s="161"/>
      <c r="B20" s="173">
        <v>9</v>
      </c>
      <c r="C20" s="170" t="s">
        <v>188</v>
      </c>
      <c r="D20" s="152">
        <v>1</v>
      </c>
      <c r="E20" s="210">
        <v>39</v>
      </c>
      <c r="F20" s="210" t="s">
        <v>283</v>
      </c>
      <c r="G20" s="155">
        <v>99.95</v>
      </c>
      <c r="H20" s="211">
        <v>1</v>
      </c>
      <c r="I20" s="210">
        <v>19</v>
      </c>
      <c r="J20" s="210">
        <v>20</v>
      </c>
      <c r="K20" s="155">
        <v>79.2</v>
      </c>
      <c r="L20" s="156">
        <v>64.09</v>
      </c>
      <c r="M20" s="151">
        <v>79.2</v>
      </c>
      <c r="N20" s="157">
        <f t="shared" si="0"/>
        <v>9</v>
      </c>
    </row>
    <row r="21" spans="1:14" ht="15.75">
      <c r="A21" s="161"/>
      <c r="B21" s="173">
        <v>10</v>
      </c>
      <c r="C21" s="170" t="s">
        <v>176</v>
      </c>
      <c r="D21" s="152"/>
      <c r="E21" s="153"/>
      <c r="F21" s="154"/>
      <c r="G21" s="155"/>
      <c r="H21" s="152"/>
      <c r="I21" s="153"/>
      <c r="J21" s="154"/>
      <c r="K21" s="155"/>
      <c r="L21" s="156">
        <v>36.950000000000003</v>
      </c>
      <c r="M21" s="151"/>
      <c r="N21" s="157" t="str">
        <f t="shared" si="0"/>
        <v/>
      </c>
    </row>
    <row r="22" spans="1:14" ht="15.75">
      <c r="B22" s="173">
        <v>11</v>
      </c>
      <c r="C22" s="170" t="s">
        <v>159</v>
      </c>
      <c r="D22" s="152"/>
      <c r="E22" s="153"/>
      <c r="F22" s="154"/>
      <c r="G22" s="155"/>
      <c r="H22" s="152"/>
      <c r="I22" s="153"/>
      <c r="J22" s="154"/>
      <c r="K22" s="155"/>
      <c r="L22" s="156">
        <v>66.05</v>
      </c>
      <c r="M22" s="151"/>
      <c r="N22" s="157" t="str">
        <f t="shared" si="0"/>
        <v/>
      </c>
    </row>
    <row r="23" spans="1:14" ht="15.75">
      <c r="B23" s="173">
        <v>12</v>
      </c>
      <c r="C23" s="170" t="s">
        <v>168</v>
      </c>
      <c r="D23" s="152"/>
      <c r="E23" s="153"/>
      <c r="F23" s="154"/>
      <c r="G23" s="155"/>
      <c r="H23" s="152"/>
      <c r="I23" s="153"/>
      <c r="J23" s="154"/>
      <c r="K23" s="155"/>
      <c r="L23" s="156">
        <v>170.5</v>
      </c>
      <c r="M23" s="151"/>
      <c r="N23" s="157" t="str">
        <f t="shared" si="0"/>
        <v/>
      </c>
    </row>
    <row r="24" spans="1:14" ht="15.75">
      <c r="B24" s="173">
        <v>13</v>
      </c>
      <c r="C24" s="170" t="s">
        <v>183</v>
      </c>
      <c r="D24" s="152"/>
      <c r="E24" s="153"/>
      <c r="F24" s="154"/>
      <c r="G24" s="155"/>
      <c r="H24" s="152"/>
      <c r="I24" s="153"/>
      <c r="J24" s="154"/>
      <c r="K24" s="155"/>
      <c r="L24" s="156">
        <v>175.51</v>
      </c>
      <c r="M24" s="151"/>
      <c r="N24" s="157"/>
    </row>
    <row r="25" spans="1:14" ht="15.75">
      <c r="B25" s="173" t="str">
        <f>IF(ISBLANK(C25),"",COUNTA($C$12:C25))</f>
        <v/>
      </c>
      <c r="C25" s="170"/>
      <c r="D25" s="152"/>
      <c r="E25" s="153"/>
      <c r="F25" s="154"/>
      <c r="G25" s="155" t="str">
        <f t="shared" ref="G25:G61" si="1">IF(C25="","",IF(D25*60+E25+F25*0.01&gt;0,D25*60+E25+F25*0.01,""))</f>
        <v/>
      </c>
      <c r="H25" s="152"/>
      <c r="I25" s="153"/>
      <c r="J25" s="154"/>
      <c r="K25" s="155" t="str">
        <f t="shared" ref="K25:K61" si="2">IF(C25="","",IF(H25*60+I25+J25*0.01&gt;0,H25*60+I25+J25*0.01,""))</f>
        <v/>
      </c>
      <c r="L25" s="156" t="str">
        <f t="shared" ref="L25:L61" si="3">IF($C25="","",SUM(G25,K25))</f>
        <v/>
      </c>
      <c r="M25" s="151" t="str">
        <f t="shared" ref="M25:M61" si="4">IF(L25="","",IF(L25&gt;0,MIN(G25,K25),""))</f>
        <v/>
      </c>
      <c r="N25" s="157" t="str">
        <f t="shared" ref="N25:N61" si="5">IF(M25="","",RANK(M25,$M$12:$M$61,1))</f>
        <v/>
      </c>
    </row>
    <row r="26" spans="1:14" ht="15.75">
      <c r="B26" s="173" t="str">
        <f>IF(ISBLANK(C26),"",COUNTA($C$12:C26))</f>
        <v/>
      </c>
      <c r="C26" s="170"/>
      <c r="D26" s="152"/>
      <c r="E26" s="153"/>
      <c r="F26" s="154"/>
      <c r="G26" s="155" t="str">
        <f t="shared" si="1"/>
        <v/>
      </c>
      <c r="H26" s="152"/>
      <c r="I26" s="153"/>
      <c r="J26" s="154"/>
      <c r="K26" s="155" t="str">
        <f t="shared" si="2"/>
        <v/>
      </c>
      <c r="L26" s="156" t="str">
        <f t="shared" si="3"/>
        <v/>
      </c>
      <c r="M26" s="151" t="str">
        <f t="shared" si="4"/>
        <v/>
      </c>
      <c r="N26" s="157" t="str">
        <f t="shared" si="5"/>
        <v/>
      </c>
    </row>
    <row r="27" spans="1:14" ht="15.75">
      <c r="B27" s="173" t="str">
        <f>IF(ISBLANK(C27),"",COUNTA($C$12:C27))</f>
        <v/>
      </c>
      <c r="C27" s="170"/>
      <c r="D27" s="152"/>
      <c r="E27" s="153"/>
      <c r="F27" s="154"/>
      <c r="G27" s="155" t="str">
        <f t="shared" si="1"/>
        <v/>
      </c>
      <c r="H27" s="152"/>
      <c r="I27" s="153"/>
      <c r="J27" s="154"/>
      <c r="K27" s="155" t="str">
        <f t="shared" si="2"/>
        <v/>
      </c>
      <c r="L27" s="156" t="str">
        <f t="shared" si="3"/>
        <v/>
      </c>
      <c r="M27" s="151" t="str">
        <f t="shared" si="4"/>
        <v/>
      </c>
      <c r="N27" s="157" t="str">
        <f t="shared" si="5"/>
        <v/>
      </c>
    </row>
    <row r="28" spans="1:14" s="169" customFormat="1" ht="15.75">
      <c r="B28" s="173" t="str">
        <f>IF(ISBLANK(C28),"",COUNTA($C$12:C28))</f>
        <v/>
      </c>
      <c r="C28" s="170"/>
      <c r="D28" s="152"/>
      <c r="E28" s="153"/>
      <c r="F28" s="154"/>
      <c r="G28" s="155" t="str">
        <f t="shared" si="1"/>
        <v/>
      </c>
      <c r="H28" s="152"/>
      <c r="I28" s="153"/>
      <c r="J28" s="154"/>
      <c r="K28" s="155" t="str">
        <f t="shared" si="2"/>
        <v/>
      </c>
      <c r="L28" s="156" t="str">
        <f t="shared" si="3"/>
        <v/>
      </c>
      <c r="M28" s="151" t="str">
        <f t="shared" si="4"/>
        <v/>
      </c>
      <c r="N28" s="157" t="str">
        <f t="shared" si="5"/>
        <v/>
      </c>
    </row>
    <row r="29" spans="1:14" ht="15.75">
      <c r="B29" s="173" t="str">
        <f>IF(ISBLANK(C29),"",COUNTA($C$12:C29))</f>
        <v/>
      </c>
      <c r="C29" s="170"/>
      <c r="D29" s="152"/>
      <c r="E29" s="153"/>
      <c r="F29" s="154"/>
      <c r="G29" s="155" t="str">
        <f t="shared" si="1"/>
        <v/>
      </c>
      <c r="H29" s="152"/>
      <c r="I29" s="153"/>
      <c r="J29" s="154"/>
      <c r="K29" s="155" t="str">
        <f t="shared" si="2"/>
        <v/>
      </c>
      <c r="L29" s="156" t="str">
        <f t="shared" si="3"/>
        <v/>
      </c>
      <c r="M29" s="151" t="str">
        <f t="shared" si="4"/>
        <v/>
      </c>
      <c r="N29" s="157" t="str">
        <f t="shared" si="5"/>
        <v/>
      </c>
    </row>
    <row r="30" spans="1:14" ht="15.75">
      <c r="B30" s="173" t="str">
        <f>IF(ISBLANK(C30),"",COUNTA($C$12:C30))</f>
        <v/>
      </c>
      <c r="C30" s="170"/>
      <c r="D30" s="152"/>
      <c r="E30" s="153"/>
      <c r="F30" s="154"/>
      <c r="G30" s="155" t="str">
        <f t="shared" si="1"/>
        <v/>
      </c>
      <c r="H30" s="152"/>
      <c r="I30" s="153"/>
      <c r="J30" s="154"/>
      <c r="K30" s="155" t="str">
        <f t="shared" si="2"/>
        <v/>
      </c>
      <c r="L30" s="156" t="str">
        <f t="shared" si="3"/>
        <v/>
      </c>
      <c r="M30" s="151" t="str">
        <f t="shared" si="4"/>
        <v/>
      </c>
      <c r="N30" s="157" t="str">
        <f t="shared" si="5"/>
        <v/>
      </c>
    </row>
    <row r="31" spans="1:14" ht="15.75">
      <c r="B31" s="173" t="str">
        <f>IF(ISBLANK(C31),"",COUNTA($C$12:C31))</f>
        <v/>
      </c>
      <c r="C31" s="171"/>
      <c r="D31" s="152"/>
      <c r="E31" s="153"/>
      <c r="F31" s="154"/>
      <c r="G31" s="155" t="str">
        <f t="shared" si="1"/>
        <v/>
      </c>
      <c r="H31" s="152"/>
      <c r="I31" s="153"/>
      <c r="J31" s="154"/>
      <c r="K31" s="155" t="str">
        <f t="shared" si="2"/>
        <v/>
      </c>
      <c r="L31" s="156" t="str">
        <f t="shared" si="3"/>
        <v/>
      </c>
      <c r="M31" s="151" t="str">
        <f t="shared" si="4"/>
        <v/>
      </c>
      <c r="N31" s="157" t="str">
        <f t="shared" si="5"/>
        <v/>
      </c>
    </row>
    <row r="32" spans="1:14" ht="15.75">
      <c r="B32" s="173" t="str">
        <f>IF(ISBLANK(C32),"",COUNTA($C$12:C32))</f>
        <v/>
      </c>
      <c r="C32" s="170"/>
      <c r="D32" s="152"/>
      <c r="E32" s="153"/>
      <c r="F32" s="154"/>
      <c r="G32" s="155" t="str">
        <f t="shared" si="1"/>
        <v/>
      </c>
      <c r="H32" s="152"/>
      <c r="I32" s="153"/>
      <c r="J32" s="154"/>
      <c r="K32" s="155" t="str">
        <f t="shared" si="2"/>
        <v/>
      </c>
      <c r="L32" s="156" t="str">
        <f t="shared" si="3"/>
        <v/>
      </c>
      <c r="M32" s="151" t="str">
        <f t="shared" si="4"/>
        <v/>
      </c>
      <c r="N32" s="157" t="str">
        <f t="shared" si="5"/>
        <v/>
      </c>
    </row>
    <row r="33" spans="2:14" ht="15.75">
      <c r="B33" s="173" t="str">
        <f>IF(ISBLANK(C33),"",COUNTA($C$12:C33))</f>
        <v/>
      </c>
      <c r="C33" s="171"/>
      <c r="D33" s="152"/>
      <c r="E33" s="153"/>
      <c r="F33" s="154"/>
      <c r="G33" s="155" t="str">
        <f t="shared" si="1"/>
        <v/>
      </c>
      <c r="H33" s="152"/>
      <c r="I33" s="153"/>
      <c r="J33" s="154"/>
      <c r="K33" s="155" t="str">
        <f t="shared" si="2"/>
        <v/>
      </c>
      <c r="L33" s="156" t="str">
        <f t="shared" si="3"/>
        <v/>
      </c>
      <c r="M33" s="151" t="str">
        <f t="shared" si="4"/>
        <v/>
      </c>
      <c r="N33" s="157" t="str">
        <f t="shared" si="5"/>
        <v/>
      </c>
    </row>
    <row r="34" spans="2:14" ht="15.75">
      <c r="B34" s="173" t="str">
        <f>IF(ISBLANK(C34),"",COUNTA($C$12:C34))</f>
        <v/>
      </c>
      <c r="C34" s="170"/>
      <c r="D34" s="152"/>
      <c r="E34" s="153"/>
      <c r="F34" s="154"/>
      <c r="G34" s="155" t="str">
        <f t="shared" si="1"/>
        <v/>
      </c>
      <c r="H34" s="152"/>
      <c r="I34" s="153"/>
      <c r="J34" s="154"/>
      <c r="K34" s="155" t="str">
        <f t="shared" si="2"/>
        <v/>
      </c>
      <c r="L34" s="156" t="str">
        <f t="shared" si="3"/>
        <v/>
      </c>
      <c r="M34" s="151" t="str">
        <f t="shared" si="4"/>
        <v/>
      </c>
      <c r="N34" s="157" t="str">
        <f t="shared" si="5"/>
        <v/>
      </c>
    </row>
    <row r="35" spans="2:14" ht="15.75">
      <c r="B35" s="173" t="str">
        <f>IF(ISBLANK(C35),"",COUNTA($C$12:C35))</f>
        <v/>
      </c>
      <c r="C35" s="171"/>
      <c r="D35" s="152"/>
      <c r="E35" s="153"/>
      <c r="F35" s="154"/>
      <c r="G35" s="155" t="str">
        <f t="shared" si="1"/>
        <v/>
      </c>
      <c r="H35" s="152"/>
      <c r="I35" s="153"/>
      <c r="J35" s="154"/>
      <c r="K35" s="155" t="str">
        <f t="shared" si="2"/>
        <v/>
      </c>
      <c r="L35" s="156" t="str">
        <f t="shared" si="3"/>
        <v/>
      </c>
      <c r="M35" s="151" t="str">
        <f t="shared" si="4"/>
        <v/>
      </c>
      <c r="N35" s="157" t="str">
        <f t="shared" si="5"/>
        <v/>
      </c>
    </row>
    <row r="36" spans="2:14" ht="15.75">
      <c r="B36" s="173" t="str">
        <f>IF(ISBLANK(C36),"",COUNTA($C$12:C36))</f>
        <v/>
      </c>
      <c r="C36" s="170"/>
      <c r="D36" s="152"/>
      <c r="E36" s="153"/>
      <c r="F36" s="154"/>
      <c r="G36" s="155" t="str">
        <f t="shared" si="1"/>
        <v/>
      </c>
      <c r="H36" s="152"/>
      <c r="I36" s="153"/>
      <c r="J36" s="154"/>
      <c r="K36" s="155" t="str">
        <f t="shared" si="2"/>
        <v/>
      </c>
      <c r="L36" s="156" t="str">
        <f t="shared" si="3"/>
        <v/>
      </c>
      <c r="M36" s="151" t="str">
        <f t="shared" si="4"/>
        <v/>
      </c>
      <c r="N36" s="157" t="str">
        <f t="shared" si="5"/>
        <v/>
      </c>
    </row>
    <row r="37" spans="2:14" ht="15.75">
      <c r="B37" s="173" t="str">
        <f>IF(ISBLANK(C37),"",COUNTA($C$12:C37))</f>
        <v/>
      </c>
      <c r="C37" s="171"/>
      <c r="D37" s="152"/>
      <c r="E37" s="153"/>
      <c r="F37" s="154"/>
      <c r="G37" s="155" t="str">
        <f t="shared" si="1"/>
        <v/>
      </c>
      <c r="H37" s="152"/>
      <c r="I37" s="153"/>
      <c r="J37" s="154"/>
      <c r="K37" s="155" t="str">
        <f t="shared" si="2"/>
        <v/>
      </c>
      <c r="L37" s="156" t="str">
        <f t="shared" si="3"/>
        <v/>
      </c>
      <c r="M37" s="151" t="str">
        <f t="shared" si="4"/>
        <v/>
      </c>
      <c r="N37" s="157" t="str">
        <f t="shared" si="5"/>
        <v/>
      </c>
    </row>
    <row r="38" spans="2:14" ht="15.75">
      <c r="B38" s="173" t="str">
        <f>IF(ISBLANK(C38),"",COUNTA($C$12:C38))</f>
        <v/>
      </c>
      <c r="C38" s="170"/>
      <c r="D38" s="152"/>
      <c r="E38" s="153"/>
      <c r="F38" s="154"/>
      <c r="G38" s="155" t="str">
        <f t="shared" si="1"/>
        <v/>
      </c>
      <c r="H38" s="152"/>
      <c r="I38" s="153"/>
      <c r="J38" s="154"/>
      <c r="K38" s="155" t="str">
        <f t="shared" si="2"/>
        <v/>
      </c>
      <c r="L38" s="156" t="str">
        <f t="shared" si="3"/>
        <v/>
      </c>
      <c r="M38" s="151" t="str">
        <f t="shared" si="4"/>
        <v/>
      </c>
      <c r="N38" s="157" t="str">
        <f t="shared" si="5"/>
        <v/>
      </c>
    </row>
    <row r="39" spans="2:14" ht="15.75">
      <c r="B39" s="173" t="str">
        <f>IF(ISBLANK(C39),"",COUNTA($C$12:C39))</f>
        <v/>
      </c>
      <c r="C39" s="171"/>
      <c r="D39" s="152"/>
      <c r="E39" s="153"/>
      <c r="F39" s="154"/>
      <c r="G39" s="155" t="str">
        <f t="shared" si="1"/>
        <v/>
      </c>
      <c r="H39" s="152"/>
      <c r="I39" s="153"/>
      <c r="J39" s="154"/>
      <c r="K39" s="155" t="str">
        <f t="shared" si="2"/>
        <v/>
      </c>
      <c r="L39" s="156" t="str">
        <f t="shared" si="3"/>
        <v/>
      </c>
      <c r="M39" s="151" t="str">
        <f t="shared" si="4"/>
        <v/>
      </c>
      <c r="N39" s="157" t="str">
        <f t="shared" si="5"/>
        <v/>
      </c>
    </row>
    <row r="40" spans="2:14" ht="15.75">
      <c r="B40" s="173" t="str">
        <f>IF(ISBLANK(C40),"",COUNTA($C$12:C40))</f>
        <v/>
      </c>
      <c r="C40" s="170"/>
      <c r="D40" s="152"/>
      <c r="E40" s="153"/>
      <c r="F40" s="154"/>
      <c r="G40" s="155" t="str">
        <f t="shared" si="1"/>
        <v/>
      </c>
      <c r="H40" s="152"/>
      <c r="I40" s="153"/>
      <c r="J40" s="154"/>
      <c r="K40" s="155" t="str">
        <f t="shared" si="2"/>
        <v/>
      </c>
      <c r="L40" s="156" t="str">
        <f t="shared" si="3"/>
        <v/>
      </c>
      <c r="M40" s="151" t="str">
        <f t="shared" si="4"/>
        <v/>
      </c>
      <c r="N40" s="157" t="str">
        <f t="shared" si="5"/>
        <v/>
      </c>
    </row>
    <row r="41" spans="2:14" ht="15.75">
      <c r="B41" s="173" t="str">
        <f>IF(ISBLANK(C41),"",COUNTA($C$12:C41))</f>
        <v/>
      </c>
      <c r="C41" s="171"/>
      <c r="D41" s="152"/>
      <c r="E41" s="153"/>
      <c r="F41" s="154"/>
      <c r="G41" s="155" t="str">
        <f t="shared" si="1"/>
        <v/>
      </c>
      <c r="H41" s="152"/>
      <c r="I41" s="153"/>
      <c r="J41" s="154"/>
      <c r="K41" s="155" t="str">
        <f t="shared" si="2"/>
        <v/>
      </c>
      <c r="L41" s="156" t="str">
        <f t="shared" si="3"/>
        <v/>
      </c>
      <c r="M41" s="151" t="str">
        <f t="shared" si="4"/>
        <v/>
      </c>
      <c r="N41" s="157" t="str">
        <f t="shared" si="5"/>
        <v/>
      </c>
    </row>
    <row r="42" spans="2:14" ht="15.75">
      <c r="B42" s="173" t="str">
        <f>IF(ISBLANK(C42),"",COUNTA($C$12:C42))</f>
        <v/>
      </c>
      <c r="C42" s="170"/>
      <c r="D42" s="152"/>
      <c r="E42" s="153"/>
      <c r="F42" s="154"/>
      <c r="G42" s="155" t="str">
        <f t="shared" si="1"/>
        <v/>
      </c>
      <c r="H42" s="152"/>
      <c r="I42" s="153"/>
      <c r="J42" s="154"/>
      <c r="K42" s="155" t="str">
        <f t="shared" si="2"/>
        <v/>
      </c>
      <c r="L42" s="156" t="str">
        <f t="shared" si="3"/>
        <v/>
      </c>
      <c r="M42" s="151" t="str">
        <f t="shared" si="4"/>
        <v/>
      </c>
      <c r="N42" s="157" t="str">
        <f t="shared" si="5"/>
        <v/>
      </c>
    </row>
    <row r="43" spans="2:14" ht="15.75">
      <c r="B43" s="173" t="str">
        <f>IF(ISBLANK(C43),"",COUNTA($C$12:C43))</f>
        <v/>
      </c>
      <c r="C43" s="171"/>
      <c r="D43" s="152"/>
      <c r="E43" s="153"/>
      <c r="F43" s="154"/>
      <c r="G43" s="155" t="str">
        <f t="shared" si="1"/>
        <v/>
      </c>
      <c r="H43" s="152"/>
      <c r="I43" s="153"/>
      <c r="J43" s="154"/>
      <c r="K43" s="155" t="str">
        <f t="shared" si="2"/>
        <v/>
      </c>
      <c r="L43" s="156" t="str">
        <f t="shared" si="3"/>
        <v/>
      </c>
      <c r="M43" s="151" t="str">
        <f t="shared" si="4"/>
        <v/>
      </c>
      <c r="N43" s="157" t="str">
        <f t="shared" si="5"/>
        <v/>
      </c>
    </row>
    <row r="44" spans="2:14" ht="15.75">
      <c r="B44" s="173" t="str">
        <f>IF(ISBLANK(C44),"",COUNTA($C$12:C44))</f>
        <v/>
      </c>
      <c r="C44" s="170"/>
      <c r="D44" s="152"/>
      <c r="E44" s="153"/>
      <c r="F44" s="154"/>
      <c r="G44" s="155" t="str">
        <f t="shared" si="1"/>
        <v/>
      </c>
      <c r="H44" s="152"/>
      <c r="I44" s="153"/>
      <c r="J44" s="154"/>
      <c r="K44" s="155" t="str">
        <f t="shared" si="2"/>
        <v/>
      </c>
      <c r="L44" s="156" t="str">
        <f t="shared" si="3"/>
        <v/>
      </c>
      <c r="M44" s="151" t="str">
        <f t="shared" si="4"/>
        <v/>
      </c>
      <c r="N44" s="157" t="str">
        <f t="shared" si="5"/>
        <v/>
      </c>
    </row>
    <row r="45" spans="2:14" ht="15.75">
      <c r="B45" s="173" t="str">
        <f>IF(ISBLANK(C45),"",COUNTA($C$12:C45))</f>
        <v/>
      </c>
      <c r="C45" s="171"/>
      <c r="D45" s="152"/>
      <c r="E45" s="153"/>
      <c r="F45" s="154"/>
      <c r="G45" s="155" t="str">
        <f t="shared" si="1"/>
        <v/>
      </c>
      <c r="H45" s="152"/>
      <c r="I45" s="153"/>
      <c r="J45" s="154"/>
      <c r="K45" s="155" t="str">
        <f t="shared" si="2"/>
        <v/>
      </c>
      <c r="L45" s="156" t="str">
        <f t="shared" si="3"/>
        <v/>
      </c>
      <c r="M45" s="151" t="str">
        <f t="shared" si="4"/>
        <v/>
      </c>
      <c r="N45" s="157" t="str">
        <f t="shared" si="5"/>
        <v/>
      </c>
    </row>
    <row r="46" spans="2:14" ht="15.75">
      <c r="B46" s="173" t="str">
        <f>IF(ISBLANK(C46),"",COUNTA($C$12:C46))</f>
        <v/>
      </c>
      <c r="C46" s="170"/>
      <c r="D46" s="152"/>
      <c r="E46" s="153"/>
      <c r="F46" s="154"/>
      <c r="G46" s="155" t="str">
        <f t="shared" si="1"/>
        <v/>
      </c>
      <c r="H46" s="152"/>
      <c r="I46" s="153"/>
      <c r="J46" s="154"/>
      <c r="K46" s="155" t="str">
        <f t="shared" si="2"/>
        <v/>
      </c>
      <c r="L46" s="156" t="str">
        <f t="shared" si="3"/>
        <v/>
      </c>
      <c r="M46" s="151" t="str">
        <f t="shared" si="4"/>
        <v/>
      </c>
      <c r="N46" s="157" t="str">
        <f t="shared" si="5"/>
        <v/>
      </c>
    </row>
    <row r="47" spans="2:14" ht="15.75">
      <c r="B47" s="173" t="str">
        <f>IF(ISBLANK(C47),"",COUNTA($C$12:C47))</f>
        <v/>
      </c>
      <c r="C47" s="171"/>
      <c r="D47" s="152"/>
      <c r="E47" s="153"/>
      <c r="F47" s="154"/>
      <c r="G47" s="155" t="str">
        <f t="shared" si="1"/>
        <v/>
      </c>
      <c r="H47" s="152"/>
      <c r="I47" s="153"/>
      <c r="J47" s="154"/>
      <c r="K47" s="155" t="str">
        <f t="shared" si="2"/>
        <v/>
      </c>
      <c r="L47" s="156" t="str">
        <f t="shared" si="3"/>
        <v/>
      </c>
      <c r="M47" s="151" t="str">
        <f t="shared" si="4"/>
        <v/>
      </c>
      <c r="N47" s="157" t="str">
        <f t="shared" si="5"/>
        <v/>
      </c>
    </row>
    <row r="48" spans="2:14" ht="15.75">
      <c r="B48" s="173" t="str">
        <f>IF(ISBLANK(C48),"",COUNTA($C$12:C48))</f>
        <v/>
      </c>
      <c r="C48" s="170"/>
      <c r="D48" s="152"/>
      <c r="E48" s="153"/>
      <c r="F48" s="154"/>
      <c r="G48" s="155" t="str">
        <f t="shared" si="1"/>
        <v/>
      </c>
      <c r="H48" s="152"/>
      <c r="I48" s="153"/>
      <c r="J48" s="154"/>
      <c r="K48" s="155" t="str">
        <f t="shared" si="2"/>
        <v/>
      </c>
      <c r="L48" s="156" t="str">
        <f t="shared" si="3"/>
        <v/>
      </c>
      <c r="M48" s="151" t="str">
        <f t="shared" si="4"/>
        <v/>
      </c>
      <c r="N48" s="157" t="str">
        <f t="shared" si="5"/>
        <v/>
      </c>
    </row>
    <row r="49" spans="2:14" ht="15.75">
      <c r="B49" s="173" t="str">
        <f>IF(ISBLANK(C49),"",COUNTA($C$12:C49))</f>
        <v/>
      </c>
      <c r="C49" s="171"/>
      <c r="D49" s="152"/>
      <c r="E49" s="153"/>
      <c r="F49" s="154"/>
      <c r="G49" s="155" t="str">
        <f t="shared" si="1"/>
        <v/>
      </c>
      <c r="H49" s="152"/>
      <c r="I49" s="153"/>
      <c r="J49" s="154"/>
      <c r="K49" s="155" t="str">
        <f t="shared" si="2"/>
        <v/>
      </c>
      <c r="L49" s="156" t="str">
        <f t="shared" si="3"/>
        <v/>
      </c>
      <c r="M49" s="151" t="str">
        <f t="shared" si="4"/>
        <v/>
      </c>
      <c r="N49" s="157" t="str">
        <f t="shared" si="5"/>
        <v/>
      </c>
    </row>
    <row r="50" spans="2:14" ht="15.75">
      <c r="B50" s="173" t="str">
        <f>IF(ISBLANK(C50),"",COUNTA($C$12:C50))</f>
        <v/>
      </c>
      <c r="C50" s="170"/>
      <c r="D50" s="152"/>
      <c r="E50" s="153"/>
      <c r="F50" s="154"/>
      <c r="G50" s="155" t="str">
        <f t="shared" si="1"/>
        <v/>
      </c>
      <c r="H50" s="152"/>
      <c r="I50" s="153"/>
      <c r="J50" s="154"/>
      <c r="K50" s="155" t="str">
        <f t="shared" si="2"/>
        <v/>
      </c>
      <c r="L50" s="156" t="str">
        <f t="shared" si="3"/>
        <v/>
      </c>
      <c r="M50" s="151" t="str">
        <f t="shared" si="4"/>
        <v/>
      </c>
      <c r="N50" s="157" t="str">
        <f t="shared" si="5"/>
        <v/>
      </c>
    </row>
    <row r="51" spans="2:14" ht="15.75">
      <c r="B51" s="173" t="str">
        <f>IF(ISBLANK(C51),"",COUNTA($C$12:C51))</f>
        <v/>
      </c>
      <c r="C51" s="171"/>
      <c r="D51" s="152"/>
      <c r="E51" s="153"/>
      <c r="F51" s="154"/>
      <c r="G51" s="155" t="str">
        <f t="shared" si="1"/>
        <v/>
      </c>
      <c r="H51" s="152"/>
      <c r="I51" s="153"/>
      <c r="J51" s="154"/>
      <c r="K51" s="155" t="str">
        <f t="shared" si="2"/>
        <v/>
      </c>
      <c r="L51" s="156" t="str">
        <f t="shared" si="3"/>
        <v/>
      </c>
      <c r="M51" s="151" t="str">
        <f t="shared" si="4"/>
        <v/>
      </c>
      <c r="N51" s="157" t="str">
        <f t="shared" si="5"/>
        <v/>
      </c>
    </row>
    <row r="52" spans="2:14" ht="15.75">
      <c r="B52" s="173" t="str">
        <f>IF(ISBLANK(C52),"",COUNTA($C$12:C52))</f>
        <v/>
      </c>
      <c r="C52" s="170"/>
      <c r="D52" s="152"/>
      <c r="E52" s="153"/>
      <c r="F52" s="154"/>
      <c r="G52" s="155" t="str">
        <f t="shared" si="1"/>
        <v/>
      </c>
      <c r="H52" s="152"/>
      <c r="I52" s="153"/>
      <c r="J52" s="154"/>
      <c r="K52" s="155" t="str">
        <f t="shared" si="2"/>
        <v/>
      </c>
      <c r="L52" s="156" t="str">
        <f t="shared" si="3"/>
        <v/>
      </c>
      <c r="M52" s="151" t="str">
        <f t="shared" si="4"/>
        <v/>
      </c>
      <c r="N52" s="157" t="str">
        <f t="shared" si="5"/>
        <v/>
      </c>
    </row>
    <row r="53" spans="2:14" ht="15.75">
      <c r="B53" s="173" t="str">
        <f>IF(ISBLANK(C53),"",COUNTA($C$12:C53))</f>
        <v/>
      </c>
      <c r="C53" s="171"/>
      <c r="D53" s="152"/>
      <c r="E53" s="153"/>
      <c r="F53" s="154"/>
      <c r="G53" s="155" t="str">
        <f t="shared" si="1"/>
        <v/>
      </c>
      <c r="H53" s="152"/>
      <c r="I53" s="153"/>
      <c r="J53" s="154"/>
      <c r="K53" s="155" t="str">
        <f t="shared" si="2"/>
        <v/>
      </c>
      <c r="L53" s="156" t="str">
        <f t="shared" si="3"/>
        <v/>
      </c>
      <c r="M53" s="151" t="str">
        <f t="shared" si="4"/>
        <v/>
      </c>
      <c r="N53" s="157" t="str">
        <f t="shared" si="5"/>
        <v/>
      </c>
    </row>
    <row r="54" spans="2:14" ht="15.75">
      <c r="B54" s="173" t="str">
        <f>IF(ISBLANK(C54),"",COUNTA($C$12:C54))</f>
        <v/>
      </c>
      <c r="C54" s="170"/>
      <c r="D54" s="152"/>
      <c r="E54" s="153"/>
      <c r="F54" s="154"/>
      <c r="G54" s="155" t="str">
        <f t="shared" si="1"/>
        <v/>
      </c>
      <c r="H54" s="152"/>
      <c r="I54" s="153"/>
      <c r="J54" s="154"/>
      <c r="K54" s="155" t="str">
        <f t="shared" si="2"/>
        <v/>
      </c>
      <c r="L54" s="156" t="str">
        <f t="shared" si="3"/>
        <v/>
      </c>
      <c r="M54" s="151" t="str">
        <f t="shared" si="4"/>
        <v/>
      </c>
      <c r="N54" s="157" t="str">
        <f t="shared" si="5"/>
        <v/>
      </c>
    </row>
    <row r="55" spans="2:14" ht="15.75">
      <c r="B55" s="173" t="str">
        <f>IF(ISBLANK(C55),"",COUNTA($C$12:C55))</f>
        <v/>
      </c>
      <c r="C55" s="171"/>
      <c r="D55" s="152"/>
      <c r="E55" s="153"/>
      <c r="F55" s="154"/>
      <c r="G55" s="155" t="str">
        <f t="shared" si="1"/>
        <v/>
      </c>
      <c r="H55" s="152"/>
      <c r="I55" s="153"/>
      <c r="J55" s="154"/>
      <c r="K55" s="155" t="str">
        <f t="shared" si="2"/>
        <v/>
      </c>
      <c r="L55" s="156" t="str">
        <f t="shared" si="3"/>
        <v/>
      </c>
      <c r="M55" s="151" t="str">
        <f t="shared" si="4"/>
        <v/>
      </c>
      <c r="N55" s="157" t="str">
        <f t="shared" si="5"/>
        <v/>
      </c>
    </row>
    <row r="56" spans="2:14" ht="15.75">
      <c r="B56" s="173" t="str">
        <f>IF(ISBLANK(C56),"",COUNTA($C$12:C56))</f>
        <v/>
      </c>
      <c r="C56" s="170"/>
      <c r="D56" s="152"/>
      <c r="E56" s="153"/>
      <c r="F56" s="154"/>
      <c r="G56" s="155" t="str">
        <f t="shared" si="1"/>
        <v/>
      </c>
      <c r="H56" s="152"/>
      <c r="I56" s="153"/>
      <c r="J56" s="154"/>
      <c r="K56" s="155" t="str">
        <f t="shared" si="2"/>
        <v/>
      </c>
      <c r="L56" s="156" t="str">
        <f t="shared" si="3"/>
        <v/>
      </c>
      <c r="M56" s="151" t="str">
        <f t="shared" si="4"/>
        <v/>
      </c>
      <c r="N56" s="157" t="str">
        <f t="shared" si="5"/>
        <v/>
      </c>
    </row>
    <row r="57" spans="2:14" ht="15.75">
      <c r="B57" s="173" t="str">
        <f>IF(ISBLANK(C57),"",COUNTA($C$12:C57))</f>
        <v/>
      </c>
      <c r="C57" s="171"/>
      <c r="D57" s="152"/>
      <c r="E57" s="153"/>
      <c r="F57" s="154"/>
      <c r="G57" s="155" t="str">
        <f t="shared" si="1"/>
        <v/>
      </c>
      <c r="H57" s="152"/>
      <c r="I57" s="153"/>
      <c r="J57" s="154"/>
      <c r="K57" s="155" t="str">
        <f t="shared" si="2"/>
        <v/>
      </c>
      <c r="L57" s="156" t="str">
        <f t="shared" si="3"/>
        <v/>
      </c>
      <c r="M57" s="151" t="str">
        <f t="shared" si="4"/>
        <v/>
      </c>
      <c r="N57" s="157" t="str">
        <f t="shared" si="5"/>
        <v/>
      </c>
    </row>
    <row r="58" spans="2:14" ht="15.75">
      <c r="B58" s="173" t="str">
        <f>IF(ISBLANK(C58),"",COUNTA($C$12:C58))</f>
        <v/>
      </c>
      <c r="C58" s="170"/>
      <c r="D58" s="152"/>
      <c r="E58" s="153"/>
      <c r="F58" s="154"/>
      <c r="G58" s="155" t="str">
        <f t="shared" si="1"/>
        <v/>
      </c>
      <c r="H58" s="152"/>
      <c r="I58" s="153"/>
      <c r="J58" s="154"/>
      <c r="K58" s="155" t="str">
        <f t="shared" si="2"/>
        <v/>
      </c>
      <c r="L58" s="156" t="str">
        <f t="shared" si="3"/>
        <v/>
      </c>
      <c r="M58" s="151" t="str">
        <f t="shared" si="4"/>
        <v/>
      </c>
      <c r="N58" s="157" t="str">
        <f t="shared" si="5"/>
        <v/>
      </c>
    </row>
    <row r="59" spans="2:14" ht="15.75">
      <c r="B59" s="173" t="str">
        <f>IF(ISBLANK(C59),"",COUNTA($C$12:C59))</f>
        <v/>
      </c>
      <c r="C59" s="171"/>
      <c r="D59" s="152"/>
      <c r="E59" s="153"/>
      <c r="F59" s="154"/>
      <c r="G59" s="155" t="str">
        <f t="shared" si="1"/>
        <v/>
      </c>
      <c r="H59" s="152"/>
      <c r="I59" s="153"/>
      <c r="J59" s="154"/>
      <c r="K59" s="155" t="str">
        <f t="shared" si="2"/>
        <v/>
      </c>
      <c r="L59" s="156" t="str">
        <f t="shared" si="3"/>
        <v/>
      </c>
      <c r="M59" s="151" t="str">
        <f t="shared" si="4"/>
        <v/>
      </c>
      <c r="N59" s="157" t="str">
        <f t="shared" si="5"/>
        <v/>
      </c>
    </row>
    <row r="60" spans="2:14" ht="15.75">
      <c r="B60" s="173" t="str">
        <f>IF(ISBLANK(C60),"",COUNTA($C$12:C60))</f>
        <v/>
      </c>
      <c r="C60" s="171"/>
      <c r="D60" s="152"/>
      <c r="E60" s="153"/>
      <c r="F60" s="154"/>
      <c r="G60" s="155" t="str">
        <f t="shared" si="1"/>
        <v/>
      </c>
      <c r="H60" s="152"/>
      <c r="I60" s="153"/>
      <c r="J60" s="154"/>
      <c r="K60" s="155" t="str">
        <f t="shared" si="2"/>
        <v/>
      </c>
      <c r="L60" s="156" t="str">
        <f t="shared" si="3"/>
        <v/>
      </c>
      <c r="M60" s="151" t="str">
        <f t="shared" si="4"/>
        <v/>
      </c>
      <c r="N60" s="157" t="str">
        <f t="shared" si="5"/>
        <v/>
      </c>
    </row>
    <row r="61" spans="2:14" ht="15.75">
      <c r="B61" s="173" t="str">
        <f>IF(ISBLANK(C61),"",COUNTA($C$12:C61))</f>
        <v/>
      </c>
      <c r="C61" s="171"/>
      <c r="D61" s="152"/>
      <c r="E61" s="153"/>
      <c r="F61" s="154"/>
      <c r="G61" s="155" t="str">
        <f t="shared" si="1"/>
        <v/>
      </c>
      <c r="H61" s="152"/>
      <c r="I61" s="153"/>
      <c r="J61" s="154"/>
      <c r="K61" s="155" t="str">
        <f t="shared" si="2"/>
        <v/>
      </c>
      <c r="L61" s="156" t="str">
        <f t="shared" si="3"/>
        <v/>
      </c>
      <c r="M61" s="151" t="str">
        <f t="shared" si="4"/>
        <v/>
      </c>
      <c r="N61" s="157" t="str">
        <f t="shared" si="5"/>
        <v/>
      </c>
    </row>
    <row r="62" spans="2:14" ht="15.75">
      <c r="C62" s="158" t="s">
        <v>54</v>
      </c>
      <c r="F62" s="130" t="str">
        <f>IF(Жюри!$J$9="","",Жюри!$J$9)</f>
        <v>Мышленик В.В.</v>
      </c>
    </row>
    <row r="63" spans="2:14" ht="15.75">
      <c r="C63" s="158" t="s">
        <v>52</v>
      </c>
      <c r="F63" s="130" t="str">
        <f>IF(Жюри!$M$10="","",Жюри!$M10)</f>
        <v>Лыщик Д.А.</v>
      </c>
    </row>
    <row r="64" spans="2:14" ht="15.75">
      <c r="F64" s="150" t="str">
        <f>IF(Жюри!$M$10="","",Жюри!$M11)</f>
        <v>Драченко А.М.</v>
      </c>
    </row>
    <row r="65" spans="6:6" ht="15.75">
      <c r="F65" s="150">
        <f>IF(Жюри!$M$10="","",Жюри!$M12)</f>
        <v>0</v>
      </c>
    </row>
    <row r="66" spans="6:6" ht="15.75">
      <c r="F66" s="150">
        <f>IF(Жюри!$M$10="","",Жюри!$M13)</f>
        <v>0</v>
      </c>
    </row>
    <row r="67" spans="6:6" ht="15.75">
      <c r="F67" s="150">
        <f>IF(Жюри!$M$10="","",Жюри!$M14)</f>
        <v>0</v>
      </c>
    </row>
    <row r="68" spans="6:6" ht="15.75">
      <c r="F68" s="150">
        <f>IF(Жюри!$M$10="","",Жюри!$M15)</f>
        <v>0</v>
      </c>
    </row>
    <row r="69" spans="6:6" ht="15.75">
      <c r="F69" s="150">
        <f>IF(Жюри!$M$10="","",Жюри!$M16)</f>
        <v>0</v>
      </c>
    </row>
    <row r="70" spans="6:6" ht="15.75">
      <c r="F70" s="150">
        <f>IF(Жюри!$M$10="","",Жюри!$M17)</f>
        <v>0</v>
      </c>
    </row>
    <row r="71" spans="6:6" ht="15.75">
      <c r="F71" s="150">
        <f>IF(Жюри!$M$10="","",Жюри!$M18)</f>
        <v>0</v>
      </c>
    </row>
    <row r="72" spans="6:6" ht="15.75">
      <c r="F72" s="150">
        <f>IF(Жюри!$M$10="","",Жюри!$M19)</f>
        <v>0</v>
      </c>
    </row>
    <row r="73" spans="6:6" ht="15.75">
      <c r="F73" s="150">
        <f>IF(Жюри!$M$10="","",Жюри!$M20)</f>
        <v>0</v>
      </c>
    </row>
    <row r="74" spans="6:6" ht="15.75">
      <c r="F74" s="150">
        <f>IF(Жюри!$M$10="","",Жюри!$M21)</f>
        <v>0</v>
      </c>
    </row>
    <row r="75" spans="6:6" ht="15.75">
      <c r="F75" s="150">
        <f>IF(Жюри!$M$10="","",Жюри!$M22)</f>
        <v>0</v>
      </c>
    </row>
    <row r="76" spans="6:6" ht="15.75">
      <c r="F76" s="150">
        <f>IF(Жюри!$M$10="","",Жюри!$M23)</f>
        <v>0</v>
      </c>
    </row>
    <row r="77" spans="6:6" ht="15.75">
      <c r="F77" s="150">
        <f>IF(Жюри!$M$10="","",Жюри!$M24)</f>
        <v>0</v>
      </c>
    </row>
  </sheetData>
  <sheetProtection formatCells="0" formatColumns="0" formatRows="0"/>
  <protectedRanges>
    <protectedRange sqref="C25:F61 H25:J61" name="Диапазон4"/>
    <protectedRange sqref="F62:F77" name="Диапазон1"/>
    <protectedRange sqref="H12:J24 C12:F24" name="Диапазон4_1"/>
  </protectedRanges>
  <mergeCells count="12">
    <mergeCell ref="C3:N3"/>
    <mergeCell ref="C4:N4"/>
    <mergeCell ref="C5:N5"/>
    <mergeCell ref="C6:N6"/>
    <mergeCell ref="D9:G9"/>
    <mergeCell ref="H9:K9"/>
    <mergeCell ref="D8:M8"/>
    <mergeCell ref="B8:B10"/>
    <mergeCell ref="C8:C10"/>
    <mergeCell ref="N8:N10"/>
    <mergeCell ref="L9:L10"/>
    <mergeCell ref="M9:M10"/>
  </mergeCells>
  <pageMargins left="0.59055118110236227" right="0.19685039370078741" top="0.19685039370078741" bottom="0.19685039370078741" header="0.31496062992125984" footer="0"/>
  <pageSetup paperSize="9" scale="99" fitToHeight="2" orientation="landscape" blackAndWhite="1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10">
    <tabColor rgb="FFFFC000"/>
    <pageSetUpPr fitToPage="1"/>
  </sheetPr>
  <dimension ref="A3:N77"/>
  <sheetViews>
    <sheetView zoomScaleNormal="100" workbookViewId="0">
      <selection activeCell="M23" sqref="M23"/>
    </sheetView>
  </sheetViews>
  <sheetFormatPr defaultColWidth="9.140625" defaultRowHeight="12.75"/>
  <cols>
    <col min="1" max="1" width="1.5703125" style="158" customWidth="1"/>
    <col min="2" max="2" width="5.7109375" style="172" bestFit="1" customWidth="1"/>
    <col min="3" max="3" width="9.140625" style="172"/>
    <col min="4" max="11" width="9.140625" style="158"/>
    <col min="12" max="12" width="12" style="158" hidden="1" customWidth="1"/>
    <col min="13" max="13" width="16.140625" style="158" bestFit="1" customWidth="1"/>
    <col min="14" max="14" width="8.7109375" style="158" customWidth="1"/>
    <col min="15" max="16384" width="9.140625" style="158"/>
  </cols>
  <sheetData>
    <row r="3" spans="1:14" ht="15.75">
      <c r="A3" s="174"/>
      <c r="C3" s="248" t="s">
        <v>21</v>
      </c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</row>
    <row r="4" spans="1:14" ht="15.75">
      <c r="A4" s="175"/>
      <c r="C4" s="249" t="s">
        <v>33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</row>
    <row r="5" spans="1:14" ht="15.75">
      <c r="A5" s="175"/>
      <c r="C5" s="249" t="str">
        <f>Жюри!A2</f>
        <v>второго этапа республикансой олимпиады</v>
      </c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</row>
    <row r="6" spans="1:14" ht="15.75">
      <c r="A6" s="175"/>
      <c r="C6" s="249" t="str">
        <f>Жюри!A3</f>
        <v>по предмету: "Физическая культура и здоровье"</v>
      </c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</row>
    <row r="7" spans="1:14" ht="15.75">
      <c r="A7" s="160">
        <f>Жюри!D12</f>
        <v>0</v>
      </c>
      <c r="C7" s="176">
        <f>Жюри!G12</f>
        <v>0</v>
      </c>
      <c r="N7" s="177" t="s">
        <v>20</v>
      </c>
    </row>
    <row r="8" spans="1:14" ht="12.75" customHeight="1">
      <c r="B8" s="256" t="s">
        <v>0</v>
      </c>
      <c r="C8" s="256" t="s">
        <v>3</v>
      </c>
      <c r="D8" s="259" t="s">
        <v>87</v>
      </c>
      <c r="E8" s="260"/>
      <c r="F8" s="260"/>
      <c r="G8" s="260"/>
      <c r="H8" s="260"/>
      <c r="I8" s="260"/>
      <c r="J8" s="260"/>
      <c r="K8" s="260"/>
      <c r="L8" s="260"/>
      <c r="M8" s="261"/>
      <c r="N8" s="262" t="s">
        <v>92</v>
      </c>
    </row>
    <row r="9" spans="1:14" ht="12.75" customHeight="1">
      <c r="B9" s="257"/>
      <c r="C9" s="257"/>
      <c r="D9" s="250" t="s">
        <v>89</v>
      </c>
      <c r="E9" s="251"/>
      <c r="F9" s="251"/>
      <c r="G9" s="252"/>
      <c r="H9" s="250" t="s">
        <v>90</v>
      </c>
      <c r="I9" s="251"/>
      <c r="J9" s="251"/>
      <c r="K9" s="252"/>
      <c r="L9" s="262" t="s">
        <v>91</v>
      </c>
      <c r="M9" s="262" t="s">
        <v>88</v>
      </c>
      <c r="N9" s="263"/>
    </row>
    <row r="10" spans="1:14" ht="49.5" customHeight="1">
      <c r="A10" s="161"/>
      <c r="B10" s="258"/>
      <c r="C10" s="266"/>
      <c r="D10" s="178" t="s">
        <v>93</v>
      </c>
      <c r="E10" s="178" t="s">
        <v>45</v>
      </c>
      <c r="F10" s="178" t="s">
        <v>94</v>
      </c>
      <c r="G10" s="178" t="s">
        <v>95</v>
      </c>
      <c r="H10" s="178" t="s">
        <v>93</v>
      </c>
      <c r="I10" s="178" t="s">
        <v>45</v>
      </c>
      <c r="J10" s="178" t="s">
        <v>94</v>
      </c>
      <c r="K10" s="178" t="s">
        <v>95</v>
      </c>
      <c r="L10" s="265"/>
      <c r="M10" s="265"/>
      <c r="N10" s="264"/>
    </row>
    <row r="11" spans="1:14" ht="37.5" hidden="1" customHeight="1">
      <c r="A11" s="161"/>
      <c r="B11" s="179"/>
      <c r="C11" s="179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78"/>
    </row>
    <row r="12" spans="1:14" ht="15.75">
      <c r="A12" s="161"/>
      <c r="B12" s="173">
        <v>1</v>
      </c>
      <c r="C12" s="181" t="s">
        <v>217</v>
      </c>
      <c r="D12" s="167">
        <v>0</v>
      </c>
      <c r="E12" s="168">
        <v>59</v>
      </c>
      <c r="F12" s="126">
        <v>96</v>
      </c>
      <c r="G12" s="182">
        <f>IF(C12="","",IF(D12*60+E12+F12*0.01&gt;0,D12*60+E12+F12*0.01,""))</f>
        <v>59.96</v>
      </c>
      <c r="H12" s="167">
        <v>0</v>
      </c>
      <c r="I12" s="168">
        <v>45</v>
      </c>
      <c r="J12" s="126">
        <v>96</v>
      </c>
      <c r="K12" s="155">
        <f t="shared" ref="K12:K61" si="0">IF(C12="","",IF(H12*60+I12+J12*0.01&gt;0,H12*60+I12+J12*0.01,""))</f>
        <v>45.96</v>
      </c>
      <c r="L12" s="156">
        <f t="shared" ref="L12:L43" si="1">IF($B12="","",SUM(G12,K12))</f>
        <v>105.92</v>
      </c>
      <c r="M12" s="151">
        <f t="shared" ref="M12:M61" si="2">IF(L12="","",IF(L12&gt;0,MIN(G12,K12),""))</f>
        <v>45.96</v>
      </c>
      <c r="N12" s="157">
        <f t="shared" ref="N12:N61" si="3">IF(M12="","",RANK(M12,$M$12:$M$61,1))</f>
        <v>2</v>
      </c>
    </row>
    <row r="13" spans="1:14" ht="15" customHeight="1">
      <c r="A13" s="161"/>
      <c r="B13" s="173">
        <v>2</v>
      </c>
      <c r="C13" s="181" t="s">
        <v>224</v>
      </c>
      <c r="D13" s="167">
        <v>0</v>
      </c>
      <c r="E13" s="168">
        <v>55</v>
      </c>
      <c r="F13" s="126">
        <v>96</v>
      </c>
      <c r="G13" s="182">
        <f t="shared" ref="G13:G61" si="4">IF(C13="","",IF(D13*60+E13+F13*0.01&gt;0,D13*60+E13+F13*0.01,""))</f>
        <v>55.96</v>
      </c>
      <c r="H13" s="167">
        <v>0</v>
      </c>
      <c r="I13" s="168">
        <v>41</v>
      </c>
      <c r="J13" s="126">
        <v>81</v>
      </c>
      <c r="K13" s="155">
        <f t="shared" si="0"/>
        <v>41.81</v>
      </c>
      <c r="L13" s="156">
        <f t="shared" si="1"/>
        <v>97.77000000000001</v>
      </c>
      <c r="M13" s="151">
        <f t="shared" si="2"/>
        <v>41.81</v>
      </c>
      <c r="N13" s="157">
        <f t="shared" si="3"/>
        <v>1</v>
      </c>
    </row>
    <row r="14" spans="1:14" ht="15.75">
      <c r="A14" s="161"/>
      <c r="B14" s="173">
        <v>3</v>
      </c>
      <c r="C14" s="181" t="s">
        <v>220</v>
      </c>
      <c r="D14" s="167">
        <v>1</v>
      </c>
      <c r="E14" s="168">
        <v>8</v>
      </c>
      <c r="F14" s="126">
        <v>8</v>
      </c>
      <c r="G14" s="182">
        <f t="shared" si="4"/>
        <v>68.08</v>
      </c>
      <c r="H14" s="167">
        <v>1</v>
      </c>
      <c r="I14" s="168">
        <v>6</v>
      </c>
      <c r="J14" s="126">
        <v>55</v>
      </c>
      <c r="K14" s="155">
        <f t="shared" si="0"/>
        <v>66.55</v>
      </c>
      <c r="L14" s="156">
        <f t="shared" si="1"/>
        <v>134.63</v>
      </c>
      <c r="M14" s="151">
        <f t="shared" si="2"/>
        <v>66.55</v>
      </c>
      <c r="N14" s="157">
        <f t="shared" si="3"/>
        <v>3</v>
      </c>
    </row>
    <row r="15" spans="1:14" ht="15.75">
      <c r="A15" s="161"/>
      <c r="B15" s="173">
        <v>4</v>
      </c>
      <c r="C15" s="181" t="s">
        <v>211</v>
      </c>
      <c r="D15" s="167">
        <v>1</v>
      </c>
      <c r="E15" s="168">
        <v>25</v>
      </c>
      <c r="F15" s="126">
        <v>73</v>
      </c>
      <c r="G15" s="182">
        <f t="shared" si="4"/>
        <v>85.73</v>
      </c>
      <c r="H15" s="167">
        <v>1</v>
      </c>
      <c r="I15" s="168">
        <v>11</v>
      </c>
      <c r="J15" s="126">
        <v>9</v>
      </c>
      <c r="K15" s="155">
        <f t="shared" si="0"/>
        <v>71.09</v>
      </c>
      <c r="L15" s="156">
        <f t="shared" si="1"/>
        <v>156.82</v>
      </c>
      <c r="M15" s="151">
        <f t="shared" si="2"/>
        <v>71.09</v>
      </c>
      <c r="N15" s="157">
        <f t="shared" si="3"/>
        <v>4</v>
      </c>
    </row>
    <row r="16" spans="1:14" ht="15.75">
      <c r="A16" s="161"/>
      <c r="B16" s="173">
        <v>5</v>
      </c>
      <c r="C16" s="181" t="s">
        <v>254</v>
      </c>
      <c r="D16" s="167">
        <v>1</v>
      </c>
      <c r="E16" s="168">
        <v>36</v>
      </c>
      <c r="F16" s="126">
        <v>88</v>
      </c>
      <c r="G16" s="182">
        <f t="shared" si="4"/>
        <v>96.88</v>
      </c>
      <c r="H16" s="167">
        <v>1</v>
      </c>
      <c r="I16" s="168">
        <v>45</v>
      </c>
      <c r="J16" s="126">
        <v>79</v>
      </c>
      <c r="K16" s="155">
        <f t="shared" si="0"/>
        <v>105.79</v>
      </c>
      <c r="L16" s="156">
        <f t="shared" si="1"/>
        <v>202.67000000000002</v>
      </c>
      <c r="M16" s="151">
        <f t="shared" si="2"/>
        <v>96.88</v>
      </c>
      <c r="N16" s="157">
        <f t="shared" si="3"/>
        <v>6</v>
      </c>
    </row>
    <row r="17" spans="1:14" ht="15.75">
      <c r="A17" s="161"/>
      <c r="B17" s="173">
        <v>6</v>
      </c>
      <c r="C17" s="181" t="s">
        <v>240</v>
      </c>
      <c r="D17" s="167">
        <v>1</v>
      </c>
      <c r="E17" s="168">
        <v>25</v>
      </c>
      <c r="F17" s="126">
        <v>64</v>
      </c>
      <c r="G17" s="182">
        <f t="shared" si="4"/>
        <v>85.64</v>
      </c>
      <c r="H17" s="167">
        <v>1</v>
      </c>
      <c r="I17" s="168">
        <v>38</v>
      </c>
      <c r="J17" s="126">
        <v>86</v>
      </c>
      <c r="K17" s="155">
        <f t="shared" si="0"/>
        <v>98.86</v>
      </c>
      <c r="L17" s="156">
        <f t="shared" si="1"/>
        <v>184.5</v>
      </c>
      <c r="M17" s="151">
        <f t="shared" si="2"/>
        <v>85.64</v>
      </c>
      <c r="N17" s="157">
        <f t="shared" si="3"/>
        <v>5</v>
      </c>
    </row>
    <row r="18" spans="1:14" ht="15.75">
      <c r="A18" s="161"/>
      <c r="B18" s="173">
        <v>7</v>
      </c>
      <c r="C18" s="181" t="s">
        <v>237</v>
      </c>
      <c r="D18" s="167"/>
      <c r="E18" s="168"/>
      <c r="F18" s="126"/>
      <c r="G18" s="182" t="str">
        <f t="shared" si="4"/>
        <v/>
      </c>
      <c r="H18" s="167"/>
      <c r="I18" s="168"/>
      <c r="J18" s="126"/>
      <c r="K18" s="155" t="str">
        <f t="shared" si="0"/>
        <v/>
      </c>
      <c r="L18" s="156">
        <f t="shared" si="1"/>
        <v>0</v>
      </c>
      <c r="M18" s="151" t="str">
        <f t="shared" si="2"/>
        <v/>
      </c>
      <c r="N18" s="157" t="str">
        <f t="shared" si="3"/>
        <v/>
      </c>
    </row>
    <row r="19" spans="1:14" ht="15.75">
      <c r="A19" s="161"/>
      <c r="B19" s="173">
        <v>8</v>
      </c>
      <c r="C19" s="181" t="s">
        <v>251</v>
      </c>
      <c r="D19" s="167"/>
      <c r="E19" s="168"/>
      <c r="F19" s="126"/>
      <c r="G19" s="182" t="str">
        <f t="shared" si="4"/>
        <v/>
      </c>
      <c r="H19" s="167"/>
      <c r="I19" s="168"/>
      <c r="J19" s="126"/>
      <c r="K19" s="155" t="str">
        <f t="shared" si="0"/>
        <v/>
      </c>
      <c r="L19" s="156">
        <f t="shared" si="1"/>
        <v>0</v>
      </c>
      <c r="M19" s="151" t="str">
        <f t="shared" si="2"/>
        <v/>
      </c>
      <c r="N19" s="157" t="str">
        <f t="shared" si="3"/>
        <v/>
      </c>
    </row>
    <row r="20" spans="1:14" ht="15.75">
      <c r="A20" s="161"/>
      <c r="B20" s="173">
        <v>9</v>
      </c>
      <c r="C20" s="181" t="s">
        <v>232</v>
      </c>
      <c r="D20" s="167"/>
      <c r="E20" s="168"/>
      <c r="F20" s="126"/>
      <c r="G20" s="182" t="str">
        <f t="shared" si="4"/>
        <v/>
      </c>
      <c r="H20" s="167"/>
      <c r="I20" s="168"/>
      <c r="J20" s="126"/>
      <c r="K20" s="155" t="str">
        <f t="shared" si="0"/>
        <v/>
      </c>
      <c r="L20" s="156">
        <f t="shared" si="1"/>
        <v>0</v>
      </c>
      <c r="M20" s="151" t="str">
        <f t="shared" si="2"/>
        <v/>
      </c>
      <c r="N20" s="157" t="str">
        <f t="shared" si="3"/>
        <v/>
      </c>
    </row>
    <row r="21" spans="1:14" ht="15.75">
      <c r="A21" s="161"/>
      <c r="B21" s="173">
        <v>10</v>
      </c>
      <c r="C21" s="181" t="s">
        <v>204</v>
      </c>
      <c r="D21" s="167"/>
      <c r="E21" s="168"/>
      <c r="F21" s="126"/>
      <c r="G21" s="182" t="str">
        <f t="shared" si="4"/>
        <v/>
      </c>
      <c r="H21" s="167"/>
      <c r="I21" s="168"/>
      <c r="J21" s="126"/>
      <c r="K21" s="155" t="str">
        <f t="shared" si="0"/>
        <v/>
      </c>
      <c r="L21" s="156">
        <f t="shared" si="1"/>
        <v>0</v>
      </c>
      <c r="M21" s="151" t="str">
        <f t="shared" si="2"/>
        <v/>
      </c>
      <c r="N21" s="157" t="str">
        <f t="shared" si="3"/>
        <v/>
      </c>
    </row>
    <row r="22" spans="1:14" ht="15.75">
      <c r="B22" s="173">
        <v>11</v>
      </c>
      <c r="C22" s="181" t="s">
        <v>208</v>
      </c>
      <c r="D22" s="167"/>
      <c r="E22" s="168"/>
      <c r="F22" s="126"/>
      <c r="G22" s="182" t="str">
        <f t="shared" si="4"/>
        <v/>
      </c>
      <c r="H22" s="167"/>
      <c r="I22" s="168"/>
      <c r="J22" s="126"/>
      <c r="K22" s="155" t="str">
        <f t="shared" si="0"/>
        <v/>
      </c>
      <c r="L22" s="156">
        <f t="shared" si="1"/>
        <v>0</v>
      </c>
      <c r="M22" s="151" t="str">
        <f t="shared" si="2"/>
        <v/>
      </c>
      <c r="N22" s="157" t="str">
        <f t="shared" si="3"/>
        <v/>
      </c>
    </row>
    <row r="23" spans="1:14" ht="15.75">
      <c r="B23" s="173">
        <v>12</v>
      </c>
      <c r="C23" s="181" t="s">
        <v>244</v>
      </c>
      <c r="D23" s="167"/>
      <c r="E23" s="168"/>
      <c r="F23" s="126"/>
      <c r="G23" s="182" t="str">
        <f t="shared" si="4"/>
        <v/>
      </c>
      <c r="H23" s="167"/>
      <c r="I23" s="168"/>
      <c r="J23" s="126"/>
      <c r="K23" s="155" t="str">
        <f t="shared" si="0"/>
        <v/>
      </c>
      <c r="L23" s="156">
        <f t="shared" si="1"/>
        <v>0</v>
      </c>
      <c r="M23" s="151" t="str">
        <f t="shared" si="2"/>
        <v/>
      </c>
      <c r="N23" s="157" t="str">
        <f t="shared" si="3"/>
        <v/>
      </c>
    </row>
    <row r="24" spans="1:14" ht="15.75">
      <c r="B24" s="173">
        <v>13</v>
      </c>
      <c r="C24" s="181" t="s">
        <v>227</v>
      </c>
      <c r="D24" s="167"/>
      <c r="E24" s="168"/>
      <c r="F24" s="126"/>
      <c r="G24" s="182" t="str">
        <f t="shared" si="4"/>
        <v/>
      </c>
      <c r="H24" s="167"/>
      <c r="I24" s="168"/>
      <c r="J24" s="126"/>
      <c r="K24" s="155" t="str">
        <f t="shared" si="0"/>
        <v/>
      </c>
      <c r="L24" s="156">
        <f t="shared" si="1"/>
        <v>0</v>
      </c>
      <c r="M24" s="151" t="str">
        <f t="shared" si="2"/>
        <v/>
      </c>
      <c r="N24" s="157" t="str">
        <f t="shared" si="3"/>
        <v/>
      </c>
    </row>
    <row r="25" spans="1:14" ht="15.75">
      <c r="B25" s="173">
        <v>14</v>
      </c>
      <c r="C25" s="181" t="s">
        <v>247</v>
      </c>
      <c r="D25" s="167"/>
      <c r="E25" s="168"/>
      <c r="F25" s="126"/>
      <c r="G25" s="182" t="str">
        <f t="shared" si="4"/>
        <v/>
      </c>
      <c r="H25" s="167"/>
      <c r="I25" s="168"/>
      <c r="J25" s="126"/>
      <c r="K25" s="155" t="str">
        <f t="shared" si="0"/>
        <v/>
      </c>
      <c r="L25" s="156">
        <f t="shared" si="1"/>
        <v>0</v>
      </c>
      <c r="M25" s="151" t="str">
        <f t="shared" si="2"/>
        <v/>
      </c>
      <c r="N25" s="157" t="str">
        <f t="shared" si="3"/>
        <v/>
      </c>
    </row>
    <row r="26" spans="1:14" ht="15.75">
      <c r="B26" s="173" t="str">
        <f>IF(ISBLANK(C26),"",COUNTA($C$12:$C26))</f>
        <v/>
      </c>
      <c r="C26" s="181"/>
      <c r="D26" s="167"/>
      <c r="E26" s="168"/>
      <c r="F26" s="126"/>
      <c r="G26" s="182" t="str">
        <f t="shared" si="4"/>
        <v/>
      </c>
      <c r="H26" s="167"/>
      <c r="I26" s="168"/>
      <c r="J26" s="126"/>
      <c r="K26" s="155" t="str">
        <f t="shared" si="0"/>
        <v/>
      </c>
      <c r="L26" s="156" t="str">
        <f t="shared" si="1"/>
        <v/>
      </c>
      <c r="M26" s="151" t="str">
        <f t="shared" si="2"/>
        <v/>
      </c>
      <c r="N26" s="157" t="str">
        <f t="shared" si="3"/>
        <v/>
      </c>
    </row>
    <row r="27" spans="1:14" ht="15.75">
      <c r="B27" s="173" t="str">
        <f>IF(ISBLANK(C27),"",COUNTA($C$12:$C27))</f>
        <v/>
      </c>
      <c r="C27" s="181"/>
      <c r="D27" s="167"/>
      <c r="E27" s="168"/>
      <c r="F27" s="126"/>
      <c r="G27" s="182" t="str">
        <f t="shared" si="4"/>
        <v/>
      </c>
      <c r="H27" s="167"/>
      <c r="I27" s="168"/>
      <c r="J27" s="126"/>
      <c r="K27" s="155" t="str">
        <f t="shared" si="0"/>
        <v/>
      </c>
      <c r="L27" s="156" t="str">
        <f t="shared" si="1"/>
        <v/>
      </c>
      <c r="M27" s="151" t="str">
        <f t="shared" si="2"/>
        <v/>
      </c>
      <c r="N27" s="157" t="str">
        <f t="shared" si="3"/>
        <v/>
      </c>
    </row>
    <row r="28" spans="1:14" s="169" customFormat="1" ht="15.75">
      <c r="B28" s="173" t="str">
        <f>IF(ISBLANK(C28),"",COUNTA($C$12:$C28))</f>
        <v/>
      </c>
      <c r="C28" s="181"/>
      <c r="D28" s="167"/>
      <c r="E28" s="168"/>
      <c r="F28" s="126"/>
      <c r="G28" s="182" t="str">
        <f t="shared" si="4"/>
        <v/>
      </c>
      <c r="H28" s="167"/>
      <c r="I28" s="168"/>
      <c r="J28" s="126"/>
      <c r="K28" s="155" t="str">
        <f t="shared" si="0"/>
        <v/>
      </c>
      <c r="L28" s="156" t="str">
        <f t="shared" si="1"/>
        <v/>
      </c>
      <c r="M28" s="151" t="str">
        <f t="shared" si="2"/>
        <v/>
      </c>
      <c r="N28" s="157" t="str">
        <f t="shared" si="3"/>
        <v/>
      </c>
    </row>
    <row r="29" spans="1:14" ht="15.75">
      <c r="B29" s="173" t="str">
        <f>IF(ISBLANK(C29),"",COUNTA($C$12:$C29))</f>
        <v/>
      </c>
      <c r="C29" s="181"/>
      <c r="D29" s="167"/>
      <c r="E29" s="168"/>
      <c r="F29" s="126"/>
      <c r="G29" s="182" t="str">
        <f t="shared" si="4"/>
        <v/>
      </c>
      <c r="H29" s="167"/>
      <c r="I29" s="168"/>
      <c r="J29" s="126"/>
      <c r="K29" s="155" t="str">
        <f t="shared" si="0"/>
        <v/>
      </c>
      <c r="L29" s="156" t="str">
        <f t="shared" si="1"/>
        <v/>
      </c>
      <c r="M29" s="151" t="str">
        <f t="shared" si="2"/>
        <v/>
      </c>
      <c r="N29" s="157" t="str">
        <f t="shared" si="3"/>
        <v/>
      </c>
    </row>
    <row r="30" spans="1:14" ht="15.75">
      <c r="B30" s="173" t="str">
        <f>IF(ISBLANK(C30),"",COUNTA($C$12:$C30))</f>
        <v/>
      </c>
      <c r="C30" s="181"/>
      <c r="D30" s="167"/>
      <c r="E30" s="168"/>
      <c r="F30" s="126"/>
      <c r="G30" s="182" t="str">
        <f t="shared" si="4"/>
        <v/>
      </c>
      <c r="H30" s="167"/>
      <c r="I30" s="168"/>
      <c r="J30" s="126"/>
      <c r="K30" s="155" t="str">
        <f t="shared" si="0"/>
        <v/>
      </c>
      <c r="L30" s="156" t="str">
        <f t="shared" si="1"/>
        <v/>
      </c>
      <c r="M30" s="151" t="str">
        <f t="shared" si="2"/>
        <v/>
      </c>
      <c r="N30" s="157" t="str">
        <f t="shared" si="3"/>
        <v/>
      </c>
    </row>
    <row r="31" spans="1:14" ht="15.75">
      <c r="B31" s="173" t="str">
        <f>IF(ISBLANK(C31),"",COUNTA($C$12:$C31))</f>
        <v/>
      </c>
      <c r="C31" s="181"/>
      <c r="D31" s="167"/>
      <c r="E31" s="168"/>
      <c r="F31" s="126"/>
      <c r="G31" s="182" t="str">
        <f t="shared" si="4"/>
        <v/>
      </c>
      <c r="H31" s="167"/>
      <c r="I31" s="168"/>
      <c r="J31" s="126"/>
      <c r="K31" s="155" t="str">
        <f t="shared" si="0"/>
        <v/>
      </c>
      <c r="L31" s="156" t="str">
        <f t="shared" si="1"/>
        <v/>
      </c>
      <c r="M31" s="151" t="str">
        <f t="shared" si="2"/>
        <v/>
      </c>
      <c r="N31" s="157" t="str">
        <f t="shared" si="3"/>
        <v/>
      </c>
    </row>
    <row r="32" spans="1:14" ht="15.75">
      <c r="B32" s="173" t="str">
        <f>IF(ISBLANK(C32),"",COUNTA($C$12:$C32))</f>
        <v/>
      </c>
      <c r="C32" s="181"/>
      <c r="D32" s="167"/>
      <c r="E32" s="168"/>
      <c r="F32" s="126"/>
      <c r="G32" s="182" t="str">
        <f t="shared" si="4"/>
        <v/>
      </c>
      <c r="H32" s="167"/>
      <c r="I32" s="168"/>
      <c r="J32" s="126"/>
      <c r="K32" s="155" t="str">
        <f t="shared" si="0"/>
        <v/>
      </c>
      <c r="L32" s="156" t="str">
        <f t="shared" si="1"/>
        <v/>
      </c>
      <c r="M32" s="151" t="str">
        <f t="shared" si="2"/>
        <v/>
      </c>
      <c r="N32" s="157" t="str">
        <f t="shared" si="3"/>
        <v/>
      </c>
    </row>
    <row r="33" spans="2:14" ht="15.75">
      <c r="B33" s="173" t="str">
        <f>IF(ISBLANK(C33),"",COUNTA($C$12:$C33))</f>
        <v/>
      </c>
      <c r="C33" s="181"/>
      <c r="D33" s="167"/>
      <c r="E33" s="168"/>
      <c r="F33" s="126"/>
      <c r="G33" s="182" t="str">
        <f t="shared" si="4"/>
        <v/>
      </c>
      <c r="H33" s="167"/>
      <c r="I33" s="168"/>
      <c r="J33" s="126"/>
      <c r="K33" s="155" t="str">
        <f t="shared" si="0"/>
        <v/>
      </c>
      <c r="L33" s="156" t="str">
        <f t="shared" si="1"/>
        <v/>
      </c>
      <c r="M33" s="151" t="str">
        <f t="shared" si="2"/>
        <v/>
      </c>
      <c r="N33" s="157" t="str">
        <f t="shared" si="3"/>
        <v/>
      </c>
    </row>
    <row r="34" spans="2:14" ht="15.75">
      <c r="B34" s="173" t="str">
        <f>IF(ISBLANK(C34),"",COUNTA($C$12:$C34))</f>
        <v/>
      </c>
      <c r="C34" s="181"/>
      <c r="D34" s="167"/>
      <c r="E34" s="168"/>
      <c r="F34" s="126"/>
      <c r="G34" s="182" t="str">
        <f t="shared" si="4"/>
        <v/>
      </c>
      <c r="H34" s="167"/>
      <c r="I34" s="168"/>
      <c r="J34" s="126"/>
      <c r="K34" s="155" t="str">
        <f t="shared" si="0"/>
        <v/>
      </c>
      <c r="L34" s="156" t="str">
        <f t="shared" si="1"/>
        <v/>
      </c>
      <c r="M34" s="151" t="str">
        <f t="shared" si="2"/>
        <v/>
      </c>
      <c r="N34" s="157" t="str">
        <f t="shared" si="3"/>
        <v/>
      </c>
    </row>
    <row r="35" spans="2:14" ht="15.75">
      <c r="B35" s="173" t="str">
        <f>IF(ISBLANK(C35),"",COUNTA($C$12:$C35))</f>
        <v/>
      </c>
      <c r="C35" s="181"/>
      <c r="D35" s="167"/>
      <c r="E35" s="168"/>
      <c r="F35" s="126"/>
      <c r="G35" s="182" t="str">
        <f t="shared" si="4"/>
        <v/>
      </c>
      <c r="H35" s="167"/>
      <c r="I35" s="168"/>
      <c r="J35" s="126"/>
      <c r="K35" s="155" t="str">
        <f t="shared" si="0"/>
        <v/>
      </c>
      <c r="L35" s="156" t="str">
        <f t="shared" si="1"/>
        <v/>
      </c>
      <c r="M35" s="151" t="str">
        <f t="shared" si="2"/>
        <v/>
      </c>
      <c r="N35" s="157" t="str">
        <f t="shared" si="3"/>
        <v/>
      </c>
    </row>
    <row r="36" spans="2:14" ht="15.75">
      <c r="B36" s="173" t="str">
        <f>IF(ISBLANK(C36),"",COUNTA($C$12:$C36))</f>
        <v/>
      </c>
      <c r="C36" s="181"/>
      <c r="D36" s="167"/>
      <c r="E36" s="168"/>
      <c r="F36" s="126"/>
      <c r="G36" s="182" t="str">
        <f t="shared" si="4"/>
        <v/>
      </c>
      <c r="H36" s="167"/>
      <c r="I36" s="168"/>
      <c r="J36" s="126"/>
      <c r="K36" s="155" t="str">
        <f t="shared" si="0"/>
        <v/>
      </c>
      <c r="L36" s="156" t="str">
        <f t="shared" si="1"/>
        <v/>
      </c>
      <c r="M36" s="151" t="str">
        <f t="shared" si="2"/>
        <v/>
      </c>
      <c r="N36" s="157" t="str">
        <f t="shared" si="3"/>
        <v/>
      </c>
    </row>
    <row r="37" spans="2:14" ht="15.75">
      <c r="B37" s="173" t="str">
        <f>IF(ISBLANK(C37),"",COUNTA($C$12:$C37))</f>
        <v/>
      </c>
      <c r="C37" s="181"/>
      <c r="D37" s="167"/>
      <c r="E37" s="168"/>
      <c r="F37" s="126"/>
      <c r="G37" s="182" t="str">
        <f t="shared" si="4"/>
        <v/>
      </c>
      <c r="H37" s="167"/>
      <c r="I37" s="168"/>
      <c r="J37" s="126"/>
      <c r="K37" s="155" t="str">
        <f t="shared" si="0"/>
        <v/>
      </c>
      <c r="L37" s="156" t="str">
        <f t="shared" si="1"/>
        <v/>
      </c>
      <c r="M37" s="151" t="str">
        <f t="shared" si="2"/>
        <v/>
      </c>
      <c r="N37" s="157" t="str">
        <f t="shared" si="3"/>
        <v/>
      </c>
    </row>
    <row r="38" spans="2:14" ht="15.75">
      <c r="B38" s="173" t="str">
        <f>IF(ISBLANK(C38),"",COUNTA($C$12:$C38))</f>
        <v/>
      </c>
      <c r="C38" s="181"/>
      <c r="D38" s="167"/>
      <c r="E38" s="168"/>
      <c r="F38" s="126"/>
      <c r="G38" s="182" t="str">
        <f t="shared" si="4"/>
        <v/>
      </c>
      <c r="H38" s="167"/>
      <c r="I38" s="168"/>
      <c r="J38" s="126"/>
      <c r="K38" s="155" t="str">
        <f t="shared" si="0"/>
        <v/>
      </c>
      <c r="L38" s="156" t="str">
        <f t="shared" si="1"/>
        <v/>
      </c>
      <c r="M38" s="151" t="str">
        <f t="shared" si="2"/>
        <v/>
      </c>
      <c r="N38" s="157" t="str">
        <f t="shared" si="3"/>
        <v/>
      </c>
    </row>
    <row r="39" spans="2:14" ht="15.75">
      <c r="B39" s="173" t="str">
        <f>IF(ISBLANK(C39),"",COUNTA($C$12:$C39))</f>
        <v/>
      </c>
      <c r="C39" s="181"/>
      <c r="D39" s="167"/>
      <c r="E39" s="168"/>
      <c r="F39" s="126"/>
      <c r="G39" s="182" t="str">
        <f t="shared" si="4"/>
        <v/>
      </c>
      <c r="H39" s="167"/>
      <c r="I39" s="168"/>
      <c r="J39" s="126"/>
      <c r="K39" s="155" t="str">
        <f t="shared" si="0"/>
        <v/>
      </c>
      <c r="L39" s="156" t="str">
        <f t="shared" si="1"/>
        <v/>
      </c>
      <c r="M39" s="151" t="str">
        <f t="shared" si="2"/>
        <v/>
      </c>
      <c r="N39" s="157" t="str">
        <f t="shared" si="3"/>
        <v/>
      </c>
    </row>
    <row r="40" spans="2:14" ht="15.75">
      <c r="B40" s="173" t="str">
        <f>IF(ISBLANK(C40),"",COUNTA($C$12:$C40))</f>
        <v/>
      </c>
      <c r="C40" s="181"/>
      <c r="D40" s="167"/>
      <c r="E40" s="168"/>
      <c r="F40" s="126"/>
      <c r="G40" s="182" t="str">
        <f t="shared" si="4"/>
        <v/>
      </c>
      <c r="H40" s="167"/>
      <c r="I40" s="168"/>
      <c r="J40" s="126"/>
      <c r="K40" s="155" t="str">
        <f t="shared" si="0"/>
        <v/>
      </c>
      <c r="L40" s="156" t="str">
        <f t="shared" si="1"/>
        <v/>
      </c>
      <c r="M40" s="151" t="str">
        <f t="shared" si="2"/>
        <v/>
      </c>
      <c r="N40" s="157" t="str">
        <f t="shared" si="3"/>
        <v/>
      </c>
    </row>
    <row r="41" spans="2:14" ht="15.75">
      <c r="B41" s="173" t="str">
        <f>IF(ISBLANK(C41),"",COUNTA($C$12:$C41))</f>
        <v/>
      </c>
      <c r="C41" s="181"/>
      <c r="D41" s="167"/>
      <c r="E41" s="168"/>
      <c r="F41" s="126"/>
      <c r="G41" s="182" t="str">
        <f t="shared" si="4"/>
        <v/>
      </c>
      <c r="H41" s="167"/>
      <c r="I41" s="168"/>
      <c r="J41" s="126"/>
      <c r="K41" s="155" t="str">
        <f t="shared" si="0"/>
        <v/>
      </c>
      <c r="L41" s="156" t="str">
        <f t="shared" si="1"/>
        <v/>
      </c>
      <c r="M41" s="151" t="str">
        <f t="shared" si="2"/>
        <v/>
      </c>
      <c r="N41" s="157" t="str">
        <f t="shared" si="3"/>
        <v/>
      </c>
    </row>
    <row r="42" spans="2:14" ht="15.75">
      <c r="B42" s="173" t="str">
        <f>IF(ISBLANK(C42),"",COUNTA($C$12:$C42))</f>
        <v/>
      </c>
      <c r="C42" s="181"/>
      <c r="D42" s="167"/>
      <c r="E42" s="168"/>
      <c r="F42" s="126"/>
      <c r="G42" s="182" t="str">
        <f t="shared" si="4"/>
        <v/>
      </c>
      <c r="H42" s="167"/>
      <c r="I42" s="168"/>
      <c r="J42" s="126"/>
      <c r="K42" s="155" t="str">
        <f t="shared" si="0"/>
        <v/>
      </c>
      <c r="L42" s="156" t="str">
        <f t="shared" si="1"/>
        <v/>
      </c>
      <c r="M42" s="151" t="str">
        <f t="shared" si="2"/>
        <v/>
      </c>
      <c r="N42" s="157" t="str">
        <f t="shared" si="3"/>
        <v/>
      </c>
    </row>
    <row r="43" spans="2:14" ht="15.75">
      <c r="B43" s="173" t="str">
        <f>IF(ISBLANK(C43),"",COUNTA($C$12:$C43))</f>
        <v/>
      </c>
      <c r="C43" s="181"/>
      <c r="D43" s="167"/>
      <c r="E43" s="168"/>
      <c r="F43" s="126"/>
      <c r="G43" s="182" t="str">
        <f t="shared" si="4"/>
        <v/>
      </c>
      <c r="H43" s="167"/>
      <c r="I43" s="168"/>
      <c r="J43" s="126"/>
      <c r="K43" s="155" t="str">
        <f t="shared" si="0"/>
        <v/>
      </c>
      <c r="L43" s="156" t="str">
        <f t="shared" si="1"/>
        <v/>
      </c>
      <c r="M43" s="151" t="str">
        <f t="shared" si="2"/>
        <v/>
      </c>
      <c r="N43" s="157" t="str">
        <f t="shared" si="3"/>
        <v/>
      </c>
    </row>
    <row r="44" spans="2:14" ht="15.75">
      <c r="B44" s="173" t="str">
        <f>IF(ISBLANK(C44),"",COUNTA($C$12:$C44))</f>
        <v/>
      </c>
      <c r="C44" s="181"/>
      <c r="D44" s="167"/>
      <c r="E44" s="168"/>
      <c r="F44" s="126"/>
      <c r="G44" s="182" t="str">
        <f t="shared" si="4"/>
        <v/>
      </c>
      <c r="H44" s="167"/>
      <c r="I44" s="168"/>
      <c r="J44" s="126"/>
      <c r="K44" s="155" t="str">
        <f t="shared" si="0"/>
        <v/>
      </c>
      <c r="L44" s="156" t="str">
        <f t="shared" ref="L44:L61" si="5">IF($B44="","",SUM(G44,K44))</f>
        <v/>
      </c>
      <c r="M44" s="151" t="str">
        <f t="shared" si="2"/>
        <v/>
      </c>
      <c r="N44" s="157" t="str">
        <f t="shared" si="3"/>
        <v/>
      </c>
    </row>
    <row r="45" spans="2:14" ht="15.75">
      <c r="B45" s="173" t="str">
        <f>IF(ISBLANK(C45),"",COUNTA($C$12:$C45))</f>
        <v/>
      </c>
      <c r="C45" s="181"/>
      <c r="D45" s="167"/>
      <c r="E45" s="168"/>
      <c r="F45" s="126"/>
      <c r="G45" s="182" t="str">
        <f t="shared" si="4"/>
        <v/>
      </c>
      <c r="H45" s="167"/>
      <c r="I45" s="168"/>
      <c r="J45" s="126"/>
      <c r="K45" s="155" t="str">
        <f t="shared" si="0"/>
        <v/>
      </c>
      <c r="L45" s="156" t="str">
        <f t="shared" si="5"/>
        <v/>
      </c>
      <c r="M45" s="151" t="str">
        <f t="shared" si="2"/>
        <v/>
      </c>
      <c r="N45" s="157" t="str">
        <f t="shared" si="3"/>
        <v/>
      </c>
    </row>
    <row r="46" spans="2:14" ht="15.75">
      <c r="B46" s="173" t="str">
        <f>IF(ISBLANK(C46),"",COUNTA($C$12:$C46))</f>
        <v/>
      </c>
      <c r="C46" s="181"/>
      <c r="D46" s="167"/>
      <c r="E46" s="168"/>
      <c r="F46" s="126"/>
      <c r="G46" s="182" t="str">
        <f t="shared" si="4"/>
        <v/>
      </c>
      <c r="H46" s="167"/>
      <c r="I46" s="168"/>
      <c r="J46" s="126"/>
      <c r="K46" s="155" t="str">
        <f t="shared" si="0"/>
        <v/>
      </c>
      <c r="L46" s="156" t="str">
        <f t="shared" si="5"/>
        <v/>
      </c>
      <c r="M46" s="151" t="str">
        <f t="shared" si="2"/>
        <v/>
      </c>
      <c r="N46" s="157" t="str">
        <f t="shared" si="3"/>
        <v/>
      </c>
    </row>
    <row r="47" spans="2:14" ht="15.75">
      <c r="B47" s="173" t="str">
        <f>IF(ISBLANK(C47),"",COUNTA($C$12:$C47))</f>
        <v/>
      </c>
      <c r="C47" s="181"/>
      <c r="D47" s="167"/>
      <c r="E47" s="168"/>
      <c r="F47" s="126"/>
      <c r="G47" s="182" t="str">
        <f t="shared" si="4"/>
        <v/>
      </c>
      <c r="H47" s="167"/>
      <c r="I47" s="168"/>
      <c r="J47" s="126"/>
      <c r="K47" s="155" t="str">
        <f t="shared" si="0"/>
        <v/>
      </c>
      <c r="L47" s="156" t="str">
        <f t="shared" si="5"/>
        <v/>
      </c>
      <c r="M47" s="151" t="str">
        <f t="shared" si="2"/>
        <v/>
      </c>
      <c r="N47" s="157" t="str">
        <f t="shared" si="3"/>
        <v/>
      </c>
    </row>
    <row r="48" spans="2:14" ht="15.75">
      <c r="B48" s="173" t="str">
        <f>IF(ISBLANK(C48),"",COUNTA($C$12:$C48))</f>
        <v/>
      </c>
      <c r="C48" s="181"/>
      <c r="D48" s="167"/>
      <c r="E48" s="168"/>
      <c r="F48" s="126"/>
      <c r="G48" s="182" t="str">
        <f t="shared" si="4"/>
        <v/>
      </c>
      <c r="H48" s="167"/>
      <c r="I48" s="168"/>
      <c r="J48" s="126"/>
      <c r="K48" s="155" t="str">
        <f t="shared" si="0"/>
        <v/>
      </c>
      <c r="L48" s="156" t="str">
        <f t="shared" si="5"/>
        <v/>
      </c>
      <c r="M48" s="151" t="str">
        <f t="shared" si="2"/>
        <v/>
      </c>
      <c r="N48" s="157" t="str">
        <f t="shared" si="3"/>
        <v/>
      </c>
    </row>
    <row r="49" spans="2:14" ht="15.75">
      <c r="B49" s="173" t="str">
        <f>IF(ISBLANK(C49),"",COUNTA($C$12:$C49))</f>
        <v/>
      </c>
      <c r="C49" s="181"/>
      <c r="D49" s="167"/>
      <c r="E49" s="168"/>
      <c r="F49" s="126"/>
      <c r="G49" s="182" t="str">
        <f t="shared" si="4"/>
        <v/>
      </c>
      <c r="H49" s="167"/>
      <c r="I49" s="168"/>
      <c r="J49" s="126"/>
      <c r="K49" s="155" t="str">
        <f t="shared" si="0"/>
        <v/>
      </c>
      <c r="L49" s="156" t="str">
        <f t="shared" si="5"/>
        <v/>
      </c>
      <c r="M49" s="151" t="str">
        <f t="shared" si="2"/>
        <v/>
      </c>
      <c r="N49" s="157" t="str">
        <f t="shared" si="3"/>
        <v/>
      </c>
    </row>
    <row r="50" spans="2:14" ht="15.75">
      <c r="B50" s="173" t="str">
        <f>IF(ISBLANK(C50),"",COUNTA($C$12:$C50))</f>
        <v/>
      </c>
      <c r="C50" s="181"/>
      <c r="D50" s="167"/>
      <c r="E50" s="168"/>
      <c r="F50" s="126"/>
      <c r="G50" s="182" t="str">
        <f t="shared" si="4"/>
        <v/>
      </c>
      <c r="H50" s="167"/>
      <c r="I50" s="168"/>
      <c r="J50" s="126"/>
      <c r="K50" s="155" t="str">
        <f t="shared" si="0"/>
        <v/>
      </c>
      <c r="L50" s="156" t="str">
        <f t="shared" si="5"/>
        <v/>
      </c>
      <c r="M50" s="151" t="str">
        <f t="shared" si="2"/>
        <v/>
      </c>
      <c r="N50" s="157" t="str">
        <f t="shared" si="3"/>
        <v/>
      </c>
    </row>
    <row r="51" spans="2:14" ht="15.75">
      <c r="B51" s="173" t="str">
        <f>IF(ISBLANK(C51),"",COUNTA($C$12:$C51))</f>
        <v/>
      </c>
      <c r="C51" s="181"/>
      <c r="D51" s="167"/>
      <c r="E51" s="168"/>
      <c r="F51" s="126"/>
      <c r="G51" s="182" t="str">
        <f t="shared" si="4"/>
        <v/>
      </c>
      <c r="H51" s="167"/>
      <c r="I51" s="168"/>
      <c r="J51" s="126"/>
      <c r="K51" s="155" t="str">
        <f t="shared" si="0"/>
        <v/>
      </c>
      <c r="L51" s="156" t="str">
        <f t="shared" si="5"/>
        <v/>
      </c>
      <c r="M51" s="151" t="str">
        <f t="shared" si="2"/>
        <v/>
      </c>
      <c r="N51" s="157" t="str">
        <f t="shared" si="3"/>
        <v/>
      </c>
    </row>
    <row r="52" spans="2:14" ht="15.75">
      <c r="B52" s="173" t="str">
        <f>IF(ISBLANK(C52),"",COUNTA($C$12:$C52))</f>
        <v/>
      </c>
      <c r="C52" s="181"/>
      <c r="D52" s="167"/>
      <c r="E52" s="168"/>
      <c r="F52" s="126"/>
      <c r="G52" s="182" t="str">
        <f t="shared" si="4"/>
        <v/>
      </c>
      <c r="H52" s="167"/>
      <c r="I52" s="168"/>
      <c r="J52" s="126"/>
      <c r="K52" s="155" t="str">
        <f t="shared" si="0"/>
        <v/>
      </c>
      <c r="L52" s="156" t="str">
        <f t="shared" si="5"/>
        <v/>
      </c>
      <c r="M52" s="151" t="str">
        <f t="shared" si="2"/>
        <v/>
      </c>
      <c r="N52" s="157" t="str">
        <f t="shared" si="3"/>
        <v/>
      </c>
    </row>
    <row r="53" spans="2:14" ht="15.75">
      <c r="B53" s="173" t="str">
        <f>IF(ISBLANK(C53),"",COUNTA($C$12:$C53))</f>
        <v/>
      </c>
      <c r="C53" s="181"/>
      <c r="D53" s="167"/>
      <c r="E53" s="168"/>
      <c r="F53" s="126"/>
      <c r="G53" s="182" t="str">
        <f t="shared" si="4"/>
        <v/>
      </c>
      <c r="H53" s="167"/>
      <c r="I53" s="168"/>
      <c r="J53" s="126"/>
      <c r="K53" s="155" t="str">
        <f t="shared" si="0"/>
        <v/>
      </c>
      <c r="L53" s="156" t="str">
        <f t="shared" si="5"/>
        <v/>
      </c>
      <c r="M53" s="151" t="str">
        <f t="shared" si="2"/>
        <v/>
      </c>
      <c r="N53" s="157" t="str">
        <f t="shared" si="3"/>
        <v/>
      </c>
    </row>
    <row r="54" spans="2:14" ht="15.75">
      <c r="B54" s="173" t="str">
        <f>IF(ISBLANK(C54),"",COUNTA($C$12:$C54))</f>
        <v/>
      </c>
      <c r="C54" s="181"/>
      <c r="D54" s="167"/>
      <c r="E54" s="168"/>
      <c r="F54" s="126"/>
      <c r="G54" s="182" t="str">
        <f t="shared" si="4"/>
        <v/>
      </c>
      <c r="H54" s="167"/>
      <c r="I54" s="168"/>
      <c r="J54" s="126"/>
      <c r="K54" s="155" t="str">
        <f t="shared" si="0"/>
        <v/>
      </c>
      <c r="L54" s="156" t="str">
        <f t="shared" si="5"/>
        <v/>
      </c>
      <c r="M54" s="151" t="str">
        <f t="shared" si="2"/>
        <v/>
      </c>
      <c r="N54" s="157" t="str">
        <f t="shared" si="3"/>
        <v/>
      </c>
    </row>
    <row r="55" spans="2:14" ht="15.75">
      <c r="B55" s="173" t="str">
        <f>IF(ISBLANK(C55),"",COUNTA($C$12:$C55))</f>
        <v/>
      </c>
      <c r="C55" s="181"/>
      <c r="D55" s="167"/>
      <c r="E55" s="168"/>
      <c r="F55" s="126"/>
      <c r="G55" s="182" t="str">
        <f t="shared" si="4"/>
        <v/>
      </c>
      <c r="H55" s="167"/>
      <c r="I55" s="168"/>
      <c r="J55" s="126"/>
      <c r="K55" s="155" t="str">
        <f t="shared" si="0"/>
        <v/>
      </c>
      <c r="L55" s="156" t="str">
        <f t="shared" si="5"/>
        <v/>
      </c>
      <c r="M55" s="151" t="str">
        <f t="shared" si="2"/>
        <v/>
      </c>
      <c r="N55" s="157" t="str">
        <f t="shared" si="3"/>
        <v/>
      </c>
    </row>
    <row r="56" spans="2:14" ht="15.75">
      <c r="B56" s="173" t="str">
        <f>IF(ISBLANK(C56),"",COUNTA($C$12:$C56))</f>
        <v/>
      </c>
      <c r="C56" s="181"/>
      <c r="D56" s="167"/>
      <c r="E56" s="168"/>
      <c r="F56" s="126"/>
      <c r="G56" s="182" t="str">
        <f t="shared" si="4"/>
        <v/>
      </c>
      <c r="H56" s="167"/>
      <c r="I56" s="168"/>
      <c r="J56" s="126"/>
      <c r="K56" s="155" t="str">
        <f t="shared" si="0"/>
        <v/>
      </c>
      <c r="L56" s="156" t="str">
        <f t="shared" si="5"/>
        <v/>
      </c>
      <c r="M56" s="151" t="str">
        <f t="shared" si="2"/>
        <v/>
      </c>
      <c r="N56" s="157" t="str">
        <f t="shared" si="3"/>
        <v/>
      </c>
    </row>
    <row r="57" spans="2:14" ht="15.75">
      <c r="B57" s="173" t="str">
        <f>IF(ISBLANK(C57),"",COUNTA($C$12:$C57))</f>
        <v/>
      </c>
      <c r="C57" s="181"/>
      <c r="D57" s="167"/>
      <c r="E57" s="168"/>
      <c r="F57" s="126"/>
      <c r="G57" s="182" t="str">
        <f t="shared" si="4"/>
        <v/>
      </c>
      <c r="H57" s="167"/>
      <c r="I57" s="168"/>
      <c r="J57" s="126"/>
      <c r="K57" s="155" t="str">
        <f t="shared" si="0"/>
        <v/>
      </c>
      <c r="L57" s="156" t="str">
        <f t="shared" si="5"/>
        <v/>
      </c>
      <c r="M57" s="151" t="str">
        <f t="shared" si="2"/>
        <v/>
      </c>
      <c r="N57" s="157" t="str">
        <f t="shared" si="3"/>
        <v/>
      </c>
    </row>
    <row r="58" spans="2:14" ht="15.75">
      <c r="B58" s="173" t="str">
        <f>IF(ISBLANK(C58),"",COUNTA($C$12:$C58))</f>
        <v/>
      </c>
      <c r="C58" s="181"/>
      <c r="D58" s="167"/>
      <c r="E58" s="168"/>
      <c r="F58" s="126"/>
      <c r="G58" s="182" t="str">
        <f t="shared" si="4"/>
        <v/>
      </c>
      <c r="H58" s="167"/>
      <c r="I58" s="168"/>
      <c r="J58" s="126"/>
      <c r="K58" s="155" t="str">
        <f t="shared" si="0"/>
        <v/>
      </c>
      <c r="L58" s="156" t="str">
        <f t="shared" si="5"/>
        <v/>
      </c>
      <c r="M58" s="151" t="str">
        <f t="shared" si="2"/>
        <v/>
      </c>
      <c r="N58" s="157" t="str">
        <f t="shared" si="3"/>
        <v/>
      </c>
    </row>
    <row r="59" spans="2:14" ht="15.75">
      <c r="B59" s="173" t="str">
        <f>IF(ISBLANK(C59),"",COUNTA($C$12:$C59))</f>
        <v/>
      </c>
      <c r="C59" s="181"/>
      <c r="D59" s="167"/>
      <c r="E59" s="168"/>
      <c r="F59" s="126"/>
      <c r="G59" s="182" t="str">
        <f t="shared" si="4"/>
        <v/>
      </c>
      <c r="H59" s="167"/>
      <c r="I59" s="168"/>
      <c r="J59" s="126"/>
      <c r="K59" s="155" t="str">
        <f t="shared" si="0"/>
        <v/>
      </c>
      <c r="L59" s="156" t="str">
        <f t="shared" si="5"/>
        <v/>
      </c>
      <c r="M59" s="151" t="str">
        <f t="shared" si="2"/>
        <v/>
      </c>
      <c r="N59" s="157" t="str">
        <f t="shared" si="3"/>
        <v/>
      </c>
    </row>
    <row r="60" spans="2:14" ht="15.75">
      <c r="B60" s="173" t="str">
        <f>IF(ISBLANK(C60),"",COUNTA($C$12:$C60))</f>
        <v/>
      </c>
      <c r="C60" s="181"/>
      <c r="D60" s="167"/>
      <c r="E60" s="168"/>
      <c r="F60" s="126"/>
      <c r="G60" s="182" t="str">
        <f t="shared" si="4"/>
        <v/>
      </c>
      <c r="H60" s="167"/>
      <c r="I60" s="168"/>
      <c r="J60" s="126"/>
      <c r="K60" s="155" t="str">
        <f t="shared" si="0"/>
        <v/>
      </c>
      <c r="L60" s="156" t="str">
        <f t="shared" si="5"/>
        <v/>
      </c>
      <c r="M60" s="151" t="str">
        <f t="shared" si="2"/>
        <v/>
      </c>
      <c r="N60" s="157" t="str">
        <f t="shared" si="3"/>
        <v/>
      </c>
    </row>
    <row r="61" spans="2:14" ht="15.75">
      <c r="B61" s="173" t="str">
        <f>IF(ISBLANK(C61),"",COUNTA($C$12:$C61))</f>
        <v/>
      </c>
      <c r="C61" s="181"/>
      <c r="D61" s="167"/>
      <c r="E61" s="168"/>
      <c r="F61" s="126"/>
      <c r="G61" s="182" t="str">
        <f t="shared" si="4"/>
        <v/>
      </c>
      <c r="H61" s="167"/>
      <c r="I61" s="168"/>
      <c r="J61" s="126"/>
      <c r="K61" s="155" t="str">
        <f t="shared" si="0"/>
        <v/>
      </c>
      <c r="L61" s="156" t="str">
        <f t="shared" si="5"/>
        <v/>
      </c>
      <c r="M61" s="151" t="str">
        <f t="shared" si="2"/>
        <v/>
      </c>
      <c r="N61" s="157" t="str">
        <f t="shared" si="3"/>
        <v/>
      </c>
    </row>
    <row r="62" spans="2:14" ht="15.75">
      <c r="C62" s="158" t="s">
        <v>54</v>
      </c>
      <c r="F62" s="150" t="str">
        <f>IF(Жюри!$J$9="","",Жюри!$J$9)</f>
        <v>Мышленик В.В.</v>
      </c>
    </row>
    <row r="63" spans="2:14" ht="15.75">
      <c r="C63" s="158" t="s">
        <v>52</v>
      </c>
      <c r="F63" s="150" t="str">
        <f>IF(Жюри!$M$10="","",Жюри!$M10)</f>
        <v>Лыщик Д.А.</v>
      </c>
    </row>
    <row r="64" spans="2:14" ht="15.75">
      <c r="C64" s="158"/>
      <c r="F64" s="150" t="str">
        <f>IF(Жюри!$M$10="","",Жюри!$M11)</f>
        <v>Драченко А.М.</v>
      </c>
    </row>
    <row r="65" spans="3:6" ht="15.75">
      <c r="C65" s="158"/>
      <c r="F65" s="150">
        <f>IF(Жюри!$M$10="","",Жюри!$M12)</f>
        <v>0</v>
      </c>
    </row>
    <row r="66" spans="3:6" ht="15.75">
      <c r="C66" s="158"/>
      <c r="F66" s="150">
        <f>IF(Жюри!$M$10="","",Жюри!$M13)</f>
        <v>0</v>
      </c>
    </row>
    <row r="67" spans="3:6" ht="15.75">
      <c r="C67" s="158"/>
      <c r="F67" s="150">
        <f>IF(Жюри!$M$10="","",Жюри!$M14)</f>
        <v>0</v>
      </c>
    </row>
    <row r="68" spans="3:6" ht="15.75">
      <c r="C68" s="158"/>
      <c r="F68" s="150">
        <f>IF(Жюри!$M$10="","",Жюри!$M15)</f>
        <v>0</v>
      </c>
    </row>
    <row r="69" spans="3:6" ht="15.75">
      <c r="C69" s="158"/>
      <c r="F69" s="150">
        <f>IF(Жюри!$M$10="","",Жюри!$M16)</f>
        <v>0</v>
      </c>
    </row>
    <row r="70" spans="3:6" ht="15.75">
      <c r="C70" s="158"/>
      <c r="F70" s="150">
        <f>IF(Жюри!$M$10="","",Жюри!$M17)</f>
        <v>0</v>
      </c>
    </row>
    <row r="71" spans="3:6" ht="15.75">
      <c r="C71" s="158"/>
      <c r="F71" s="150">
        <f>IF(Жюри!$M$10="","",Жюри!$M18)</f>
        <v>0</v>
      </c>
    </row>
    <row r="72" spans="3:6" ht="15.75">
      <c r="C72" s="158"/>
      <c r="F72" s="150">
        <f>IF(Жюри!$M$10="","",Жюри!$M19)</f>
        <v>0</v>
      </c>
    </row>
    <row r="73" spans="3:6" ht="15.75">
      <c r="C73" s="158"/>
      <c r="F73" s="150">
        <f>IF(Жюри!$M$10="","",Жюри!$M20)</f>
        <v>0</v>
      </c>
    </row>
    <row r="74" spans="3:6" ht="15.75">
      <c r="C74" s="158"/>
      <c r="F74" s="150">
        <f>IF(Жюри!$M$10="","",Жюри!$M21)</f>
        <v>0</v>
      </c>
    </row>
    <row r="75" spans="3:6" ht="15.75">
      <c r="C75" s="158"/>
      <c r="F75" s="150">
        <f>IF(Жюри!$M$10="","",Жюри!$M22)</f>
        <v>0</v>
      </c>
    </row>
    <row r="76" spans="3:6" ht="15.75">
      <c r="C76" s="158"/>
      <c r="F76" s="150">
        <f>IF(Жюри!$M$10="","",Жюри!$M23)</f>
        <v>0</v>
      </c>
    </row>
    <row r="77" spans="3:6" ht="15.75">
      <c r="C77" s="158"/>
      <c r="F77" s="150">
        <f>IF(Жюри!$M$10="","",Жюри!$M24)</f>
        <v>0</v>
      </c>
    </row>
  </sheetData>
  <sheetProtection formatCells="0" formatColumns="0" formatRows="0"/>
  <protectedRanges>
    <protectedRange sqref="H13:J61 C12:F61 I12:J12" name="Диапазон1"/>
  </protectedRanges>
  <mergeCells count="12">
    <mergeCell ref="B8:B10"/>
    <mergeCell ref="C3:N3"/>
    <mergeCell ref="C4:N4"/>
    <mergeCell ref="C5:N5"/>
    <mergeCell ref="C6:N6"/>
    <mergeCell ref="D8:M8"/>
    <mergeCell ref="N8:N10"/>
    <mergeCell ref="D9:G9"/>
    <mergeCell ref="H9:K9"/>
    <mergeCell ref="L9:L10"/>
    <mergeCell ref="M9:M10"/>
    <mergeCell ref="C8:C10"/>
  </mergeCells>
  <printOptions horizontalCentered="1"/>
  <pageMargins left="0.39370078740157483" right="0.19685039370078741" top="0.19685039370078741" bottom="0.19685039370078741" header="0.11811023622047245" footer="0"/>
  <pageSetup paperSize="9" scale="97" fitToHeight="2" orientation="landscape" blackAndWhite="1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7">
    <tabColor rgb="FF7030A0"/>
    <pageSetUpPr fitToPage="1"/>
  </sheetPr>
  <dimension ref="A3:Q84"/>
  <sheetViews>
    <sheetView zoomScaleNormal="100" workbookViewId="0">
      <selection activeCell="J19" sqref="J19"/>
    </sheetView>
  </sheetViews>
  <sheetFormatPr defaultColWidth="9.140625" defaultRowHeight="15.75"/>
  <cols>
    <col min="1" max="1" width="5.7109375" style="67" customWidth="1"/>
    <col min="2" max="2" width="12.140625" style="19" customWidth="1"/>
    <col min="3" max="4" width="6.7109375" style="38" customWidth="1"/>
    <col min="5" max="5" width="2.140625" style="38" hidden="1" customWidth="1"/>
    <col min="6" max="6" width="9.42578125" style="38" customWidth="1"/>
    <col min="7" max="7" width="14.42578125" style="71" customWidth="1"/>
    <col min="8" max="9" width="6.85546875" style="38" bestFit="1" customWidth="1"/>
    <col min="10" max="10" width="10.28515625" style="38" bestFit="1" customWidth="1"/>
    <col min="11" max="11" width="2.140625" style="38" hidden="1" customWidth="1"/>
    <col min="12" max="12" width="9.7109375" style="38" customWidth="1"/>
    <col min="13" max="13" width="14.42578125" style="38" customWidth="1"/>
    <col min="14" max="16384" width="9.140625" style="19"/>
  </cols>
  <sheetData>
    <row r="3" spans="1:17">
      <c r="B3" s="215" t="s">
        <v>21</v>
      </c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</row>
    <row r="4" spans="1:17">
      <c r="B4" s="225" t="s">
        <v>22</v>
      </c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</row>
    <row r="5" spans="1:17">
      <c r="B5" s="225" t="str">
        <f>Жюри!A2</f>
        <v>второго этапа республикансой олимпиады</v>
      </c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</row>
    <row r="6" spans="1:17">
      <c r="B6" s="225" t="str">
        <f>Жюри!A3</f>
        <v>по предмету: "Физическая культура и здоровье"</v>
      </c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</row>
    <row r="7" spans="1:17">
      <c r="A7" s="28"/>
      <c r="B7" s="24">
        <f>Жюри!F11</f>
        <v>45262</v>
      </c>
      <c r="C7" s="69"/>
      <c r="F7" s="38" t="str">
        <f>Жюри!G8</f>
        <v>2023/2024уч.год</v>
      </c>
      <c r="J7" s="38" t="s">
        <v>25</v>
      </c>
    </row>
    <row r="8" spans="1:17" ht="21" customHeight="1">
      <c r="A8" s="273" t="s">
        <v>0</v>
      </c>
      <c r="B8" s="273" t="s">
        <v>3</v>
      </c>
      <c r="C8" s="278" t="s">
        <v>80</v>
      </c>
      <c r="D8" s="279"/>
      <c r="E8" s="279"/>
      <c r="F8" s="280"/>
      <c r="G8" s="284" t="s">
        <v>81</v>
      </c>
      <c r="H8" s="287" t="s">
        <v>79</v>
      </c>
      <c r="I8" s="288"/>
      <c r="J8" s="288"/>
      <c r="K8" s="288"/>
      <c r="L8" s="289"/>
      <c r="M8" s="270" t="s">
        <v>78</v>
      </c>
      <c r="N8" s="267" t="s">
        <v>53</v>
      </c>
      <c r="O8" s="268"/>
      <c r="P8" s="268"/>
      <c r="Q8" s="268"/>
    </row>
    <row r="9" spans="1:17" ht="29.25" customHeight="1">
      <c r="A9" s="274"/>
      <c r="B9" s="276"/>
      <c r="C9" s="281"/>
      <c r="D9" s="282"/>
      <c r="E9" s="282"/>
      <c r="F9" s="283"/>
      <c r="G9" s="285"/>
      <c r="H9" s="288"/>
      <c r="I9" s="288"/>
      <c r="J9" s="288"/>
      <c r="K9" s="288"/>
      <c r="L9" s="289"/>
      <c r="M9" s="271"/>
      <c r="N9" s="269"/>
      <c r="O9" s="268"/>
      <c r="P9" s="268"/>
      <c r="Q9" s="268"/>
    </row>
    <row r="10" spans="1:17" ht="20.25" customHeight="1">
      <c r="A10" s="275"/>
      <c r="B10" s="277"/>
      <c r="C10" s="148" t="s">
        <v>85</v>
      </c>
      <c r="D10" s="148" t="s">
        <v>84</v>
      </c>
      <c r="E10" s="148"/>
      <c r="F10" s="148" t="s">
        <v>34</v>
      </c>
      <c r="G10" s="286"/>
      <c r="H10" s="148" t="s">
        <v>85</v>
      </c>
      <c r="I10" s="148" t="s">
        <v>84</v>
      </c>
      <c r="J10" s="148" t="s">
        <v>86</v>
      </c>
      <c r="K10" s="29"/>
      <c r="L10" s="148" t="s">
        <v>34</v>
      </c>
      <c r="M10" s="272"/>
      <c r="N10" s="269"/>
      <c r="O10" s="268"/>
      <c r="P10" s="268"/>
      <c r="Q10" s="268"/>
    </row>
    <row r="11" spans="1:17" ht="0.75" customHeight="1">
      <c r="A11" s="30"/>
      <c r="B11" s="30"/>
      <c r="C11" s="29"/>
      <c r="D11" s="29"/>
      <c r="E11" s="29"/>
      <c r="F11" s="29"/>
      <c r="G11" s="31"/>
      <c r="H11" s="29"/>
      <c r="I11" s="29"/>
      <c r="J11" s="29"/>
      <c r="K11" s="29"/>
      <c r="L11" s="33" t="str">
        <f>IF(K11=0,"",MAX(H11:J11))</f>
        <v/>
      </c>
      <c r="M11" s="29"/>
    </row>
    <row r="12" spans="1:17">
      <c r="A12" s="109">
        <v>1</v>
      </c>
      <c r="B12" s="125" t="s">
        <v>157</v>
      </c>
      <c r="C12" s="117">
        <v>8.18</v>
      </c>
      <c r="D12" s="117">
        <v>8.34</v>
      </c>
      <c r="E12" s="117">
        <f>SUM(C12:D12)</f>
        <v>16.52</v>
      </c>
      <c r="F12" s="126">
        <f>IF(E12&gt;1,MIN(C12:D12),"х")</f>
        <v>8.18</v>
      </c>
      <c r="G12" s="127">
        <v>3</v>
      </c>
      <c r="H12" s="117" t="s">
        <v>285</v>
      </c>
      <c r="I12" s="117">
        <v>242</v>
      </c>
      <c r="J12" s="117">
        <v>262</v>
      </c>
      <c r="K12" s="117">
        <f>SUM(H12:J12)</f>
        <v>504</v>
      </c>
      <c r="L12" s="117">
        <f>IF(K12=0,"х",MAX(H12:J12))</f>
        <v>262</v>
      </c>
      <c r="M12" s="117">
        <v>19</v>
      </c>
    </row>
    <row r="13" spans="1:17">
      <c r="A13" s="109">
        <v>2</v>
      </c>
      <c r="B13" s="125" t="s">
        <v>167</v>
      </c>
      <c r="C13" s="117">
        <v>8.81</v>
      </c>
      <c r="D13" s="117">
        <v>8.65</v>
      </c>
      <c r="E13" s="117">
        <f t="shared" ref="E13:E61" si="0">SUM(C13:D13)</f>
        <v>17.46</v>
      </c>
      <c r="F13" s="126">
        <f t="shared" ref="F13:F61" si="1">IF(E13&gt;1,MIN(C13:D13),"х")</f>
        <v>8.65</v>
      </c>
      <c r="G13" s="127">
        <v>15</v>
      </c>
      <c r="H13" s="117">
        <v>267</v>
      </c>
      <c r="I13" s="117">
        <v>254</v>
      </c>
      <c r="J13" s="117">
        <v>255</v>
      </c>
      <c r="K13" s="117">
        <f t="shared" ref="K13:K61" si="2">SUM(H13:J13)</f>
        <v>776</v>
      </c>
      <c r="L13" s="117">
        <f t="shared" ref="L13:L61" si="3">IF(K13=0,"х",MAX(H13:J13))</f>
        <v>267</v>
      </c>
      <c r="M13" s="117">
        <v>7</v>
      </c>
    </row>
    <row r="14" spans="1:17">
      <c r="A14" s="109">
        <v>3</v>
      </c>
      <c r="B14" s="125" t="s">
        <v>194</v>
      </c>
      <c r="C14" s="117">
        <v>8.9</v>
      </c>
      <c r="D14" s="117">
        <v>9</v>
      </c>
      <c r="E14" s="117">
        <f t="shared" si="0"/>
        <v>17.899999999999999</v>
      </c>
      <c r="F14" s="126">
        <f t="shared" si="1"/>
        <v>8.9</v>
      </c>
      <c r="G14" s="127">
        <v>18</v>
      </c>
      <c r="H14" s="117">
        <v>245</v>
      </c>
      <c r="I14" s="117">
        <v>243</v>
      </c>
      <c r="J14" s="117">
        <v>244</v>
      </c>
      <c r="K14" s="117">
        <f t="shared" si="2"/>
        <v>732</v>
      </c>
      <c r="L14" s="117">
        <f t="shared" si="3"/>
        <v>245</v>
      </c>
      <c r="M14" s="117">
        <v>15</v>
      </c>
    </row>
    <row r="15" spans="1:17">
      <c r="A15" s="109">
        <v>4</v>
      </c>
      <c r="B15" s="125" t="s">
        <v>171</v>
      </c>
      <c r="C15" s="117">
        <v>90</v>
      </c>
      <c r="D15" s="117">
        <v>8.48</v>
      </c>
      <c r="E15" s="117">
        <f t="shared" si="0"/>
        <v>98.48</v>
      </c>
      <c r="F15" s="126">
        <f t="shared" si="1"/>
        <v>8.48</v>
      </c>
      <c r="G15" s="127">
        <v>23</v>
      </c>
      <c r="H15" s="117">
        <v>272</v>
      </c>
      <c r="I15" s="117">
        <v>264</v>
      </c>
      <c r="J15" s="117">
        <v>258</v>
      </c>
      <c r="K15" s="117">
        <f t="shared" si="2"/>
        <v>794</v>
      </c>
      <c r="L15" s="117">
        <f t="shared" si="3"/>
        <v>272</v>
      </c>
      <c r="M15" s="117">
        <v>16</v>
      </c>
    </row>
    <row r="16" spans="1:17">
      <c r="A16" s="109">
        <v>5</v>
      </c>
      <c r="B16" s="125" t="s">
        <v>199</v>
      </c>
      <c r="C16" s="117">
        <v>8.8699999999999992</v>
      </c>
      <c r="D16" s="117">
        <v>8.92</v>
      </c>
      <c r="E16" s="117">
        <f t="shared" si="0"/>
        <v>17.79</v>
      </c>
      <c r="F16" s="126">
        <f t="shared" si="1"/>
        <v>8.8699999999999992</v>
      </c>
      <c r="G16" s="127">
        <v>17</v>
      </c>
      <c r="H16" s="117">
        <v>228</v>
      </c>
      <c r="I16" s="117">
        <v>203</v>
      </c>
      <c r="J16" s="117">
        <v>229</v>
      </c>
      <c r="K16" s="117">
        <f t="shared" si="2"/>
        <v>660</v>
      </c>
      <c r="L16" s="117">
        <f t="shared" si="3"/>
        <v>229</v>
      </c>
      <c r="M16" s="117">
        <v>14</v>
      </c>
    </row>
    <row r="17" spans="1:13">
      <c r="A17" s="109">
        <v>6</v>
      </c>
      <c r="B17" s="125" t="s">
        <v>163</v>
      </c>
      <c r="C17" s="117">
        <v>9.2899999999999991</v>
      </c>
      <c r="D17" s="117">
        <v>9.3000000000000007</v>
      </c>
      <c r="E17" s="117">
        <f t="shared" si="0"/>
        <v>18.59</v>
      </c>
      <c r="F17" s="126">
        <f t="shared" si="1"/>
        <v>9.2899999999999991</v>
      </c>
      <c r="G17" s="127">
        <v>7</v>
      </c>
      <c r="H17" s="117">
        <v>247</v>
      </c>
      <c r="I17" s="117">
        <v>260</v>
      </c>
      <c r="J17" s="117">
        <v>250</v>
      </c>
      <c r="K17" s="117">
        <f t="shared" si="2"/>
        <v>757</v>
      </c>
      <c r="L17" s="117">
        <f t="shared" si="3"/>
        <v>260</v>
      </c>
      <c r="M17" s="117">
        <v>11</v>
      </c>
    </row>
    <row r="18" spans="1:13">
      <c r="A18" s="109">
        <v>7</v>
      </c>
      <c r="B18" s="125" t="s">
        <v>177</v>
      </c>
      <c r="C18" s="117">
        <v>8.92</v>
      </c>
      <c r="D18" s="117">
        <v>8.93</v>
      </c>
      <c r="E18" s="117">
        <f t="shared" si="0"/>
        <v>17.850000000000001</v>
      </c>
      <c r="F18" s="126">
        <f t="shared" si="1"/>
        <v>8.92</v>
      </c>
      <c r="G18" s="127">
        <v>18</v>
      </c>
      <c r="H18" s="117">
        <v>243</v>
      </c>
      <c r="I18" s="117">
        <v>252</v>
      </c>
      <c r="J18" s="117" t="s">
        <v>285</v>
      </c>
      <c r="K18" s="117">
        <f t="shared" si="2"/>
        <v>495</v>
      </c>
      <c r="L18" s="117">
        <f t="shared" si="3"/>
        <v>252</v>
      </c>
      <c r="M18" s="117">
        <v>10</v>
      </c>
    </row>
    <row r="19" spans="1:13">
      <c r="A19" s="109">
        <v>8</v>
      </c>
      <c r="B19" s="125" t="s">
        <v>197</v>
      </c>
      <c r="C19" s="117">
        <v>8.7200000000000006</v>
      </c>
      <c r="D19" s="117">
        <v>8.64</v>
      </c>
      <c r="E19" s="117">
        <f t="shared" si="0"/>
        <v>17.36</v>
      </c>
      <c r="F19" s="126">
        <f t="shared" si="1"/>
        <v>8.64</v>
      </c>
      <c r="G19" s="127">
        <v>11</v>
      </c>
      <c r="H19" s="117">
        <v>258</v>
      </c>
      <c r="I19" s="117">
        <v>257</v>
      </c>
      <c r="J19" s="117">
        <v>257</v>
      </c>
      <c r="K19" s="117">
        <f t="shared" si="2"/>
        <v>772</v>
      </c>
      <c r="L19" s="117">
        <f t="shared" si="3"/>
        <v>258</v>
      </c>
      <c r="M19" s="117">
        <v>14</v>
      </c>
    </row>
    <row r="20" spans="1:13">
      <c r="A20" s="109">
        <v>9</v>
      </c>
      <c r="B20" s="125" t="s">
        <v>160</v>
      </c>
      <c r="C20" s="117">
        <v>10.46</v>
      </c>
      <c r="D20" s="117">
        <v>9.67</v>
      </c>
      <c r="E20" s="117">
        <f t="shared" si="0"/>
        <v>20.130000000000003</v>
      </c>
      <c r="F20" s="126">
        <f t="shared" si="1"/>
        <v>9.67</v>
      </c>
      <c r="G20" s="127">
        <v>10</v>
      </c>
      <c r="H20" s="117">
        <v>256</v>
      </c>
      <c r="I20" s="117">
        <v>261</v>
      </c>
      <c r="J20" s="117">
        <v>249</v>
      </c>
      <c r="K20" s="117">
        <f t="shared" si="2"/>
        <v>766</v>
      </c>
      <c r="L20" s="117">
        <f t="shared" si="3"/>
        <v>261</v>
      </c>
      <c r="M20" s="117">
        <v>10</v>
      </c>
    </row>
    <row r="21" spans="1:13">
      <c r="A21" s="109">
        <v>10</v>
      </c>
      <c r="B21" s="125" t="s">
        <v>181</v>
      </c>
      <c r="C21" s="117"/>
      <c r="D21" s="117"/>
      <c r="E21" s="117">
        <f t="shared" si="0"/>
        <v>0</v>
      </c>
      <c r="F21" s="126" t="str">
        <f t="shared" si="1"/>
        <v>х</v>
      </c>
      <c r="G21" s="127"/>
      <c r="H21" s="117"/>
      <c r="I21" s="117"/>
      <c r="J21" s="117"/>
      <c r="K21" s="117">
        <f t="shared" si="2"/>
        <v>0</v>
      </c>
      <c r="L21" s="117" t="str">
        <f t="shared" si="3"/>
        <v>х</v>
      </c>
      <c r="M21" s="117"/>
    </row>
    <row r="22" spans="1:13">
      <c r="A22" s="109">
        <v>11</v>
      </c>
      <c r="B22" s="125" t="s">
        <v>189</v>
      </c>
      <c r="C22" s="117"/>
      <c r="D22" s="117"/>
      <c r="E22" s="117">
        <f t="shared" si="0"/>
        <v>0</v>
      </c>
      <c r="F22" s="126" t="str">
        <f t="shared" si="1"/>
        <v>х</v>
      </c>
      <c r="G22" s="127"/>
      <c r="H22" s="117"/>
      <c r="I22" s="117"/>
      <c r="J22" s="117"/>
      <c r="K22" s="117">
        <f t="shared" si="2"/>
        <v>0</v>
      </c>
      <c r="L22" s="117" t="str">
        <f t="shared" si="3"/>
        <v>х</v>
      </c>
      <c r="M22" s="117"/>
    </row>
    <row r="23" spans="1:13">
      <c r="A23" s="109">
        <v>12</v>
      </c>
      <c r="B23" s="125" t="s">
        <v>169</v>
      </c>
      <c r="C23" s="117"/>
      <c r="D23" s="117"/>
      <c r="E23" s="117">
        <f t="shared" si="0"/>
        <v>0</v>
      </c>
      <c r="F23" s="126" t="str">
        <f t="shared" si="1"/>
        <v>х</v>
      </c>
      <c r="G23" s="127"/>
      <c r="H23" s="117"/>
      <c r="I23" s="117"/>
      <c r="J23" s="117"/>
      <c r="K23" s="117">
        <f t="shared" si="2"/>
        <v>0</v>
      </c>
      <c r="L23" s="117" t="str">
        <f t="shared" si="3"/>
        <v>х</v>
      </c>
      <c r="M23" s="117"/>
    </row>
    <row r="24" spans="1:13">
      <c r="A24" s="109">
        <v>13</v>
      </c>
      <c r="B24" s="125" t="s">
        <v>184</v>
      </c>
      <c r="C24" s="117"/>
      <c r="D24" s="117"/>
      <c r="E24" s="117">
        <f t="shared" si="0"/>
        <v>0</v>
      </c>
      <c r="F24" s="126" t="str">
        <f t="shared" si="1"/>
        <v>х</v>
      </c>
      <c r="G24" s="127"/>
      <c r="H24" s="117"/>
      <c r="I24" s="117"/>
      <c r="J24" s="117"/>
      <c r="K24" s="117">
        <f t="shared" si="2"/>
        <v>0</v>
      </c>
      <c r="L24" s="117" t="str">
        <f t="shared" si="3"/>
        <v>х</v>
      </c>
      <c r="M24" s="117"/>
    </row>
    <row r="25" spans="1:13">
      <c r="A25" s="109" t="str">
        <f>IF(ISBLANK(B25),"",COUNTA($B$12:B25))</f>
        <v/>
      </c>
      <c r="B25" s="129"/>
      <c r="C25" s="117"/>
      <c r="D25" s="117"/>
      <c r="E25" s="117">
        <f t="shared" si="0"/>
        <v>0</v>
      </c>
      <c r="F25" s="126" t="str">
        <f t="shared" si="1"/>
        <v>х</v>
      </c>
      <c r="G25" s="127"/>
      <c r="H25" s="117"/>
      <c r="I25" s="117"/>
      <c r="J25" s="117"/>
      <c r="K25" s="117">
        <f t="shared" si="2"/>
        <v>0</v>
      </c>
      <c r="L25" s="117" t="str">
        <f t="shared" si="3"/>
        <v>х</v>
      </c>
      <c r="M25" s="117"/>
    </row>
    <row r="26" spans="1:13">
      <c r="A26" s="109" t="str">
        <f>IF(ISBLANK(B26),"",COUNTA($B$12:B26))</f>
        <v/>
      </c>
      <c r="B26" s="128"/>
      <c r="C26" s="117"/>
      <c r="D26" s="117"/>
      <c r="E26" s="117">
        <f t="shared" si="0"/>
        <v>0</v>
      </c>
      <c r="F26" s="126" t="str">
        <f t="shared" si="1"/>
        <v>х</v>
      </c>
      <c r="G26" s="127"/>
      <c r="H26" s="117"/>
      <c r="I26" s="117"/>
      <c r="J26" s="117"/>
      <c r="K26" s="117">
        <f t="shared" si="2"/>
        <v>0</v>
      </c>
      <c r="L26" s="117" t="str">
        <f t="shared" si="3"/>
        <v>х</v>
      </c>
      <c r="M26" s="117"/>
    </row>
    <row r="27" spans="1:13">
      <c r="A27" s="109" t="str">
        <f>IF(ISBLANK(B27),"",COUNTA($B$12:B27))</f>
        <v/>
      </c>
      <c r="B27" s="129"/>
      <c r="C27" s="117"/>
      <c r="D27" s="117"/>
      <c r="E27" s="117">
        <f t="shared" si="0"/>
        <v>0</v>
      </c>
      <c r="F27" s="126" t="str">
        <f t="shared" si="1"/>
        <v>х</v>
      </c>
      <c r="G27" s="127"/>
      <c r="H27" s="117"/>
      <c r="I27" s="117"/>
      <c r="J27" s="117"/>
      <c r="K27" s="117">
        <f t="shared" si="2"/>
        <v>0</v>
      </c>
      <c r="L27" s="117" t="str">
        <f t="shared" si="3"/>
        <v>х</v>
      </c>
      <c r="M27" s="117"/>
    </row>
    <row r="28" spans="1:13">
      <c r="A28" s="109" t="str">
        <f>IF(ISBLANK(B28),"",COUNTA($B$12:B28))</f>
        <v/>
      </c>
      <c r="B28" s="128"/>
      <c r="C28" s="117"/>
      <c r="D28" s="117"/>
      <c r="E28" s="117">
        <f t="shared" si="0"/>
        <v>0</v>
      </c>
      <c r="F28" s="126" t="str">
        <f t="shared" si="1"/>
        <v>х</v>
      </c>
      <c r="G28" s="127"/>
      <c r="H28" s="117"/>
      <c r="I28" s="117"/>
      <c r="J28" s="117"/>
      <c r="K28" s="117">
        <f t="shared" si="2"/>
        <v>0</v>
      </c>
      <c r="L28" s="117" t="str">
        <f t="shared" si="3"/>
        <v>х</v>
      </c>
      <c r="M28" s="117"/>
    </row>
    <row r="29" spans="1:13">
      <c r="A29" s="109" t="str">
        <f>IF(ISBLANK(B29),"",COUNTA($B$12:B29))</f>
        <v/>
      </c>
      <c r="B29" s="129"/>
      <c r="C29" s="117"/>
      <c r="D29" s="117"/>
      <c r="E29" s="117">
        <f t="shared" si="0"/>
        <v>0</v>
      </c>
      <c r="F29" s="126" t="str">
        <f t="shared" si="1"/>
        <v>х</v>
      </c>
      <c r="G29" s="127"/>
      <c r="H29" s="117"/>
      <c r="I29" s="117"/>
      <c r="J29" s="117"/>
      <c r="K29" s="117">
        <f t="shared" si="2"/>
        <v>0</v>
      </c>
      <c r="L29" s="117" t="str">
        <f t="shared" si="3"/>
        <v>х</v>
      </c>
      <c r="M29" s="117"/>
    </row>
    <row r="30" spans="1:13">
      <c r="A30" s="109" t="str">
        <f>IF(ISBLANK(B30),"",COUNTA($B$12:B30))</f>
        <v/>
      </c>
      <c r="B30" s="128"/>
      <c r="C30" s="117"/>
      <c r="D30" s="117"/>
      <c r="E30" s="117">
        <f t="shared" si="0"/>
        <v>0</v>
      </c>
      <c r="F30" s="126" t="str">
        <f t="shared" si="1"/>
        <v>х</v>
      </c>
      <c r="G30" s="127"/>
      <c r="H30" s="117"/>
      <c r="I30" s="117"/>
      <c r="J30" s="117"/>
      <c r="K30" s="117">
        <f t="shared" si="2"/>
        <v>0</v>
      </c>
      <c r="L30" s="117" t="str">
        <f t="shared" si="3"/>
        <v>х</v>
      </c>
      <c r="M30" s="117"/>
    </row>
    <row r="31" spans="1:13">
      <c r="A31" s="109" t="str">
        <f>IF(ISBLANK(B31),"",COUNTA($B$12:B31))</f>
        <v/>
      </c>
      <c r="B31" s="129"/>
      <c r="C31" s="117"/>
      <c r="D31" s="117"/>
      <c r="E31" s="117">
        <f t="shared" si="0"/>
        <v>0</v>
      </c>
      <c r="F31" s="126" t="str">
        <f t="shared" si="1"/>
        <v>х</v>
      </c>
      <c r="G31" s="127"/>
      <c r="H31" s="117"/>
      <c r="I31" s="117"/>
      <c r="J31" s="117"/>
      <c r="K31" s="117">
        <f t="shared" si="2"/>
        <v>0</v>
      </c>
      <c r="L31" s="117" t="str">
        <f t="shared" si="3"/>
        <v>х</v>
      </c>
      <c r="M31" s="117"/>
    </row>
    <row r="32" spans="1:13">
      <c r="A32" s="109" t="str">
        <f>IF(ISBLANK(B32),"",COUNTA($B$12:B32))</f>
        <v/>
      </c>
      <c r="B32" s="128"/>
      <c r="C32" s="117"/>
      <c r="D32" s="117"/>
      <c r="E32" s="117">
        <f t="shared" si="0"/>
        <v>0</v>
      </c>
      <c r="F32" s="126" t="str">
        <f t="shared" si="1"/>
        <v>х</v>
      </c>
      <c r="G32" s="127"/>
      <c r="H32" s="117"/>
      <c r="I32" s="117"/>
      <c r="J32" s="117"/>
      <c r="K32" s="117">
        <f t="shared" si="2"/>
        <v>0</v>
      </c>
      <c r="L32" s="117" t="str">
        <f t="shared" si="3"/>
        <v>х</v>
      </c>
      <c r="M32" s="117"/>
    </row>
    <row r="33" spans="1:13">
      <c r="A33" s="109" t="str">
        <f>IF(ISBLANK(B33),"",COUNTA($B$12:B33))</f>
        <v/>
      </c>
      <c r="B33" s="129"/>
      <c r="C33" s="117"/>
      <c r="D33" s="117"/>
      <c r="E33" s="117">
        <f t="shared" si="0"/>
        <v>0</v>
      </c>
      <c r="F33" s="126" t="str">
        <f t="shared" si="1"/>
        <v>х</v>
      </c>
      <c r="G33" s="127"/>
      <c r="H33" s="117"/>
      <c r="I33" s="117"/>
      <c r="J33" s="117"/>
      <c r="K33" s="117">
        <f t="shared" si="2"/>
        <v>0</v>
      </c>
      <c r="L33" s="117" t="str">
        <f t="shared" si="3"/>
        <v>х</v>
      </c>
      <c r="M33" s="117"/>
    </row>
    <row r="34" spans="1:13">
      <c r="A34" s="109" t="str">
        <f>IF(ISBLANK(B34),"",COUNTA($B$12:B34))</f>
        <v/>
      </c>
      <c r="B34" s="128"/>
      <c r="C34" s="117"/>
      <c r="D34" s="117"/>
      <c r="E34" s="117">
        <f t="shared" si="0"/>
        <v>0</v>
      </c>
      <c r="F34" s="126" t="str">
        <f t="shared" si="1"/>
        <v>х</v>
      </c>
      <c r="G34" s="127"/>
      <c r="H34" s="117"/>
      <c r="I34" s="117"/>
      <c r="J34" s="117"/>
      <c r="K34" s="117">
        <f t="shared" si="2"/>
        <v>0</v>
      </c>
      <c r="L34" s="117" t="str">
        <f t="shared" si="3"/>
        <v>х</v>
      </c>
      <c r="M34" s="117"/>
    </row>
    <row r="35" spans="1:13">
      <c r="A35" s="109" t="str">
        <f>IF(ISBLANK(B35),"",COUNTA($B$12:B35))</f>
        <v/>
      </c>
      <c r="B35" s="129"/>
      <c r="C35" s="117"/>
      <c r="D35" s="117"/>
      <c r="E35" s="117">
        <f t="shared" si="0"/>
        <v>0</v>
      </c>
      <c r="F35" s="126" t="str">
        <f t="shared" si="1"/>
        <v>х</v>
      </c>
      <c r="G35" s="127"/>
      <c r="H35" s="117"/>
      <c r="I35" s="117"/>
      <c r="J35" s="117"/>
      <c r="K35" s="117">
        <f t="shared" si="2"/>
        <v>0</v>
      </c>
      <c r="L35" s="117" t="str">
        <f t="shared" si="3"/>
        <v>х</v>
      </c>
      <c r="M35" s="117"/>
    </row>
    <row r="36" spans="1:13">
      <c r="A36" s="109" t="str">
        <f>IF(ISBLANK(B36),"",COUNTA($B$12:B36))</f>
        <v/>
      </c>
      <c r="B36" s="128"/>
      <c r="C36" s="117"/>
      <c r="D36" s="117"/>
      <c r="E36" s="117">
        <f t="shared" si="0"/>
        <v>0</v>
      </c>
      <c r="F36" s="126" t="str">
        <f t="shared" si="1"/>
        <v>х</v>
      </c>
      <c r="G36" s="127"/>
      <c r="H36" s="117"/>
      <c r="I36" s="117"/>
      <c r="J36" s="117"/>
      <c r="K36" s="117">
        <f t="shared" si="2"/>
        <v>0</v>
      </c>
      <c r="L36" s="117" t="str">
        <f t="shared" si="3"/>
        <v>х</v>
      </c>
      <c r="M36" s="117"/>
    </row>
    <row r="37" spans="1:13">
      <c r="A37" s="109" t="str">
        <f>IF(ISBLANK(B37),"",COUNTA($B$12:B37))</f>
        <v/>
      </c>
      <c r="B37" s="129"/>
      <c r="C37" s="117"/>
      <c r="D37" s="117"/>
      <c r="E37" s="117">
        <f t="shared" si="0"/>
        <v>0</v>
      </c>
      <c r="F37" s="126" t="str">
        <f t="shared" si="1"/>
        <v>х</v>
      </c>
      <c r="G37" s="127"/>
      <c r="H37" s="117"/>
      <c r="I37" s="117"/>
      <c r="J37" s="117"/>
      <c r="K37" s="117">
        <f t="shared" si="2"/>
        <v>0</v>
      </c>
      <c r="L37" s="117" t="str">
        <f t="shared" si="3"/>
        <v>х</v>
      </c>
      <c r="M37" s="117"/>
    </row>
    <row r="38" spans="1:13">
      <c r="A38" s="109" t="str">
        <f>IF(ISBLANK(B38),"",COUNTA($B$12:B38))</f>
        <v/>
      </c>
      <c r="B38" s="128"/>
      <c r="C38" s="117"/>
      <c r="D38" s="117"/>
      <c r="E38" s="117">
        <f t="shared" si="0"/>
        <v>0</v>
      </c>
      <c r="F38" s="126" t="str">
        <f t="shared" si="1"/>
        <v>х</v>
      </c>
      <c r="G38" s="127"/>
      <c r="H38" s="117"/>
      <c r="I38" s="117"/>
      <c r="J38" s="117"/>
      <c r="K38" s="117">
        <f t="shared" si="2"/>
        <v>0</v>
      </c>
      <c r="L38" s="117" t="str">
        <f t="shared" si="3"/>
        <v>х</v>
      </c>
      <c r="M38" s="117"/>
    </row>
    <row r="39" spans="1:13">
      <c r="A39" s="109" t="str">
        <f>IF(ISBLANK(B39),"",COUNTA($B$12:B39))</f>
        <v/>
      </c>
      <c r="B39" s="129"/>
      <c r="C39" s="117"/>
      <c r="D39" s="117"/>
      <c r="E39" s="117">
        <f t="shared" si="0"/>
        <v>0</v>
      </c>
      <c r="F39" s="126" t="str">
        <f t="shared" si="1"/>
        <v>х</v>
      </c>
      <c r="G39" s="127"/>
      <c r="H39" s="117"/>
      <c r="I39" s="117"/>
      <c r="J39" s="117"/>
      <c r="K39" s="117">
        <f t="shared" si="2"/>
        <v>0</v>
      </c>
      <c r="L39" s="117" t="str">
        <f t="shared" si="3"/>
        <v>х</v>
      </c>
      <c r="M39" s="117"/>
    </row>
    <row r="40" spans="1:13">
      <c r="A40" s="109" t="str">
        <f>IF(ISBLANK(B40),"",COUNTA($B$12:B40))</f>
        <v/>
      </c>
      <c r="B40" s="128"/>
      <c r="C40" s="117"/>
      <c r="D40" s="117"/>
      <c r="E40" s="117">
        <f t="shared" si="0"/>
        <v>0</v>
      </c>
      <c r="F40" s="126" t="str">
        <f t="shared" si="1"/>
        <v>х</v>
      </c>
      <c r="G40" s="127"/>
      <c r="H40" s="117"/>
      <c r="I40" s="117"/>
      <c r="J40" s="117"/>
      <c r="K40" s="117">
        <f t="shared" si="2"/>
        <v>0</v>
      </c>
      <c r="L40" s="117" t="str">
        <f t="shared" si="3"/>
        <v>х</v>
      </c>
      <c r="M40" s="117"/>
    </row>
    <row r="41" spans="1:13">
      <c r="A41" s="109" t="str">
        <f>IF(ISBLANK(B41),"",COUNTA($B$12:B41))</f>
        <v/>
      </c>
      <c r="B41" s="129"/>
      <c r="C41" s="117"/>
      <c r="D41" s="117"/>
      <c r="E41" s="117">
        <f t="shared" si="0"/>
        <v>0</v>
      </c>
      <c r="F41" s="126" t="str">
        <f t="shared" si="1"/>
        <v>х</v>
      </c>
      <c r="G41" s="127"/>
      <c r="H41" s="117"/>
      <c r="I41" s="117"/>
      <c r="J41" s="117"/>
      <c r="K41" s="117">
        <f t="shared" si="2"/>
        <v>0</v>
      </c>
      <c r="L41" s="117" t="str">
        <f t="shared" si="3"/>
        <v>х</v>
      </c>
      <c r="M41" s="117"/>
    </row>
    <row r="42" spans="1:13">
      <c r="A42" s="109" t="str">
        <f>IF(ISBLANK(B42),"",COUNTA($B$12:B42))</f>
        <v/>
      </c>
      <c r="B42" s="128"/>
      <c r="C42" s="117"/>
      <c r="D42" s="117"/>
      <c r="E42" s="117">
        <f t="shared" si="0"/>
        <v>0</v>
      </c>
      <c r="F42" s="126" t="str">
        <f t="shared" si="1"/>
        <v>х</v>
      </c>
      <c r="G42" s="127"/>
      <c r="H42" s="117"/>
      <c r="I42" s="117"/>
      <c r="J42" s="117"/>
      <c r="K42" s="117">
        <f t="shared" si="2"/>
        <v>0</v>
      </c>
      <c r="L42" s="117" t="str">
        <f t="shared" si="3"/>
        <v>х</v>
      </c>
      <c r="M42" s="117"/>
    </row>
    <row r="43" spans="1:13">
      <c r="A43" s="109" t="str">
        <f>IF(ISBLANK(B43),"",COUNTA($B$12:B43))</f>
        <v/>
      </c>
      <c r="B43" s="129"/>
      <c r="C43" s="117"/>
      <c r="D43" s="117"/>
      <c r="E43" s="117">
        <f t="shared" si="0"/>
        <v>0</v>
      </c>
      <c r="F43" s="126" t="str">
        <f t="shared" si="1"/>
        <v>х</v>
      </c>
      <c r="G43" s="127"/>
      <c r="H43" s="117"/>
      <c r="I43" s="117"/>
      <c r="J43" s="117"/>
      <c r="K43" s="117">
        <f t="shared" si="2"/>
        <v>0</v>
      </c>
      <c r="L43" s="117" t="str">
        <f t="shared" si="3"/>
        <v>х</v>
      </c>
      <c r="M43" s="117"/>
    </row>
    <row r="44" spans="1:13">
      <c r="A44" s="109" t="str">
        <f>IF(ISBLANK(B44),"",COUNTA($B$12:B44))</f>
        <v/>
      </c>
      <c r="B44" s="128"/>
      <c r="C44" s="117"/>
      <c r="D44" s="117"/>
      <c r="E44" s="117">
        <f t="shared" si="0"/>
        <v>0</v>
      </c>
      <c r="F44" s="126" t="str">
        <f t="shared" si="1"/>
        <v>х</v>
      </c>
      <c r="G44" s="127"/>
      <c r="H44" s="117"/>
      <c r="I44" s="117"/>
      <c r="J44" s="117"/>
      <c r="K44" s="117">
        <f t="shared" si="2"/>
        <v>0</v>
      </c>
      <c r="L44" s="117" t="str">
        <f t="shared" si="3"/>
        <v>х</v>
      </c>
      <c r="M44" s="117"/>
    </row>
    <row r="45" spans="1:13">
      <c r="A45" s="109" t="str">
        <f>IF(ISBLANK(B45),"",COUNTA($B$12:B45))</f>
        <v/>
      </c>
      <c r="B45" s="129"/>
      <c r="C45" s="117"/>
      <c r="D45" s="117"/>
      <c r="E45" s="117">
        <f t="shared" si="0"/>
        <v>0</v>
      </c>
      <c r="F45" s="126" t="str">
        <f t="shared" si="1"/>
        <v>х</v>
      </c>
      <c r="G45" s="127"/>
      <c r="H45" s="117"/>
      <c r="I45" s="117"/>
      <c r="J45" s="117"/>
      <c r="K45" s="117">
        <f t="shared" si="2"/>
        <v>0</v>
      </c>
      <c r="L45" s="117" t="str">
        <f t="shared" si="3"/>
        <v>х</v>
      </c>
      <c r="M45" s="117"/>
    </row>
    <row r="46" spans="1:13">
      <c r="A46" s="109" t="str">
        <f>IF(ISBLANK(B46),"",COUNTA($B$12:B46))</f>
        <v/>
      </c>
      <c r="B46" s="128"/>
      <c r="C46" s="117"/>
      <c r="D46" s="117"/>
      <c r="E46" s="117">
        <f t="shared" si="0"/>
        <v>0</v>
      </c>
      <c r="F46" s="126" t="str">
        <f t="shared" si="1"/>
        <v>х</v>
      </c>
      <c r="G46" s="127"/>
      <c r="H46" s="117"/>
      <c r="I46" s="117"/>
      <c r="J46" s="117"/>
      <c r="K46" s="117">
        <f t="shared" si="2"/>
        <v>0</v>
      </c>
      <c r="L46" s="117" t="str">
        <f t="shared" si="3"/>
        <v>х</v>
      </c>
      <c r="M46" s="117"/>
    </row>
    <row r="47" spans="1:13">
      <c r="A47" s="109" t="str">
        <f>IF(ISBLANK(B47),"",COUNTA($B$12:B47))</f>
        <v/>
      </c>
      <c r="B47" s="129"/>
      <c r="C47" s="117"/>
      <c r="D47" s="117"/>
      <c r="E47" s="117">
        <f t="shared" si="0"/>
        <v>0</v>
      </c>
      <c r="F47" s="126" t="str">
        <f t="shared" si="1"/>
        <v>х</v>
      </c>
      <c r="G47" s="127"/>
      <c r="H47" s="117"/>
      <c r="I47" s="117"/>
      <c r="J47" s="117"/>
      <c r="K47" s="117">
        <f t="shared" si="2"/>
        <v>0</v>
      </c>
      <c r="L47" s="117" t="str">
        <f t="shared" si="3"/>
        <v>х</v>
      </c>
      <c r="M47" s="117"/>
    </row>
    <row r="48" spans="1:13">
      <c r="A48" s="109" t="str">
        <f>IF(ISBLANK(B48),"",COUNTA($B$12:B48))</f>
        <v/>
      </c>
      <c r="B48" s="128"/>
      <c r="C48" s="117"/>
      <c r="D48" s="117"/>
      <c r="E48" s="117">
        <f t="shared" si="0"/>
        <v>0</v>
      </c>
      <c r="F48" s="126" t="str">
        <f t="shared" si="1"/>
        <v>х</v>
      </c>
      <c r="G48" s="127"/>
      <c r="H48" s="117"/>
      <c r="I48" s="117"/>
      <c r="J48" s="117"/>
      <c r="K48" s="117">
        <f t="shared" si="2"/>
        <v>0</v>
      </c>
      <c r="L48" s="117" t="str">
        <f t="shared" si="3"/>
        <v>х</v>
      </c>
      <c r="M48" s="117"/>
    </row>
    <row r="49" spans="1:13">
      <c r="A49" s="109" t="str">
        <f>IF(ISBLANK(B49),"",COUNTA($B$12:B49))</f>
        <v/>
      </c>
      <c r="B49" s="129"/>
      <c r="C49" s="117"/>
      <c r="D49" s="117"/>
      <c r="E49" s="117">
        <f t="shared" si="0"/>
        <v>0</v>
      </c>
      <c r="F49" s="126" t="str">
        <f t="shared" si="1"/>
        <v>х</v>
      </c>
      <c r="G49" s="127"/>
      <c r="H49" s="117"/>
      <c r="I49" s="117"/>
      <c r="J49" s="117"/>
      <c r="K49" s="117">
        <f t="shared" si="2"/>
        <v>0</v>
      </c>
      <c r="L49" s="117" t="str">
        <f t="shared" si="3"/>
        <v>х</v>
      </c>
      <c r="M49" s="117"/>
    </row>
    <row r="50" spans="1:13">
      <c r="A50" s="109" t="str">
        <f>IF(ISBLANK(B50),"",COUNTA($B$12:B50))</f>
        <v/>
      </c>
      <c r="B50" s="128"/>
      <c r="C50" s="117"/>
      <c r="D50" s="117"/>
      <c r="E50" s="117">
        <f t="shared" si="0"/>
        <v>0</v>
      </c>
      <c r="F50" s="126" t="str">
        <f t="shared" si="1"/>
        <v>х</v>
      </c>
      <c r="G50" s="127"/>
      <c r="H50" s="117"/>
      <c r="I50" s="117"/>
      <c r="J50" s="117"/>
      <c r="K50" s="117">
        <f t="shared" si="2"/>
        <v>0</v>
      </c>
      <c r="L50" s="117" t="str">
        <f t="shared" si="3"/>
        <v>х</v>
      </c>
      <c r="M50" s="117"/>
    </row>
    <row r="51" spans="1:13">
      <c r="A51" s="109" t="str">
        <f>IF(ISBLANK(B51),"",COUNTA($B$12:B51))</f>
        <v/>
      </c>
      <c r="B51" s="129"/>
      <c r="C51" s="117"/>
      <c r="D51" s="117"/>
      <c r="E51" s="117">
        <f t="shared" si="0"/>
        <v>0</v>
      </c>
      <c r="F51" s="126" t="str">
        <f t="shared" si="1"/>
        <v>х</v>
      </c>
      <c r="G51" s="127"/>
      <c r="H51" s="117"/>
      <c r="I51" s="117"/>
      <c r="J51" s="117"/>
      <c r="K51" s="117">
        <f t="shared" si="2"/>
        <v>0</v>
      </c>
      <c r="L51" s="117" t="str">
        <f t="shared" si="3"/>
        <v>х</v>
      </c>
      <c r="M51" s="117"/>
    </row>
    <row r="52" spans="1:13">
      <c r="A52" s="109" t="str">
        <f>IF(ISBLANK(B52),"",COUNTA($B$12:B52))</f>
        <v/>
      </c>
      <c r="B52" s="128"/>
      <c r="C52" s="117"/>
      <c r="D52" s="117"/>
      <c r="E52" s="117">
        <f t="shared" si="0"/>
        <v>0</v>
      </c>
      <c r="F52" s="126" t="str">
        <f t="shared" si="1"/>
        <v>х</v>
      </c>
      <c r="G52" s="127"/>
      <c r="H52" s="117"/>
      <c r="I52" s="117"/>
      <c r="J52" s="117"/>
      <c r="K52" s="117">
        <f t="shared" si="2"/>
        <v>0</v>
      </c>
      <c r="L52" s="117" t="str">
        <f t="shared" si="3"/>
        <v>х</v>
      </c>
      <c r="M52" s="117"/>
    </row>
    <row r="53" spans="1:13">
      <c r="A53" s="109" t="str">
        <f>IF(ISBLANK(B53),"",COUNTA($B$12:B53))</f>
        <v/>
      </c>
      <c r="B53" s="129"/>
      <c r="C53" s="117"/>
      <c r="D53" s="117"/>
      <c r="E53" s="117">
        <f t="shared" si="0"/>
        <v>0</v>
      </c>
      <c r="F53" s="126" t="str">
        <f t="shared" si="1"/>
        <v>х</v>
      </c>
      <c r="G53" s="127"/>
      <c r="H53" s="117"/>
      <c r="I53" s="117"/>
      <c r="J53" s="117"/>
      <c r="K53" s="117">
        <f t="shared" si="2"/>
        <v>0</v>
      </c>
      <c r="L53" s="117" t="str">
        <f t="shared" si="3"/>
        <v>х</v>
      </c>
      <c r="M53" s="117"/>
    </row>
    <row r="54" spans="1:13">
      <c r="A54" s="109" t="str">
        <f>IF(ISBLANK(B54),"",COUNTA($B$12:B54))</f>
        <v/>
      </c>
      <c r="B54" s="128"/>
      <c r="C54" s="117"/>
      <c r="D54" s="117"/>
      <c r="E54" s="117">
        <f t="shared" si="0"/>
        <v>0</v>
      </c>
      <c r="F54" s="126" t="str">
        <f t="shared" si="1"/>
        <v>х</v>
      </c>
      <c r="G54" s="127"/>
      <c r="H54" s="117"/>
      <c r="I54" s="117"/>
      <c r="J54" s="117"/>
      <c r="K54" s="117">
        <f t="shared" si="2"/>
        <v>0</v>
      </c>
      <c r="L54" s="117" t="str">
        <f t="shared" si="3"/>
        <v>х</v>
      </c>
      <c r="M54" s="117"/>
    </row>
    <row r="55" spans="1:13">
      <c r="A55" s="109" t="str">
        <f>IF(ISBLANK(B55),"",COUNTA($B$12:B55))</f>
        <v/>
      </c>
      <c r="B55" s="129"/>
      <c r="C55" s="117"/>
      <c r="D55" s="117"/>
      <c r="E55" s="117">
        <f t="shared" si="0"/>
        <v>0</v>
      </c>
      <c r="F55" s="126" t="str">
        <f t="shared" si="1"/>
        <v>х</v>
      </c>
      <c r="G55" s="127"/>
      <c r="H55" s="117"/>
      <c r="I55" s="117"/>
      <c r="J55" s="117"/>
      <c r="K55" s="117">
        <f t="shared" si="2"/>
        <v>0</v>
      </c>
      <c r="L55" s="117" t="str">
        <f t="shared" si="3"/>
        <v>х</v>
      </c>
      <c r="M55" s="117"/>
    </row>
    <row r="56" spans="1:13">
      <c r="A56" s="109" t="str">
        <f>IF(ISBLANK(B56),"",COUNTA($B$12:B56))</f>
        <v/>
      </c>
      <c r="B56" s="128"/>
      <c r="C56" s="117"/>
      <c r="D56" s="117"/>
      <c r="E56" s="117">
        <f t="shared" si="0"/>
        <v>0</v>
      </c>
      <c r="F56" s="126" t="str">
        <f t="shared" si="1"/>
        <v>х</v>
      </c>
      <c r="G56" s="127"/>
      <c r="H56" s="117"/>
      <c r="I56" s="117"/>
      <c r="J56" s="117"/>
      <c r="K56" s="117">
        <f t="shared" si="2"/>
        <v>0</v>
      </c>
      <c r="L56" s="117" t="str">
        <f t="shared" si="3"/>
        <v>х</v>
      </c>
      <c r="M56" s="117"/>
    </row>
    <row r="57" spans="1:13">
      <c r="A57" s="109" t="str">
        <f>IF(ISBLANK(B57),"",COUNTA($B$12:B57))</f>
        <v/>
      </c>
      <c r="B57" s="129"/>
      <c r="C57" s="117"/>
      <c r="D57" s="117"/>
      <c r="E57" s="117">
        <f t="shared" si="0"/>
        <v>0</v>
      </c>
      <c r="F57" s="126" t="str">
        <f t="shared" si="1"/>
        <v>х</v>
      </c>
      <c r="G57" s="127"/>
      <c r="H57" s="117"/>
      <c r="I57" s="117"/>
      <c r="J57" s="117"/>
      <c r="K57" s="117">
        <f t="shared" si="2"/>
        <v>0</v>
      </c>
      <c r="L57" s="117" t="str">
        <f t="shared" si="3"/>
        <v>х</v>
      </c>
      <c r="M57" s="117"/>
    </row>
    <row r="58" spans="1:13">
      <c r="A58" s="109" t="str">
        <f>IF(ISBLANK(B58),"",COUNTA($B$12:B58))</f>
        <v/>
      </c>
      <c r="B58" s="128"/>
      <c r="C58" s="117"/>
      <c r="D58" s="117"/>
      <c r="E58" s="117">
        <f t="shared" si="0"/>
        <v>0</v>
      </c>
      <c r="F58" s="126" t="str">
        <f t="shared" si="1"/>
        <v>х</v>
      </c>
      <c r="G58" s="127"/>
      <c r="H58" s="117"/>
      <c r="I58" s="117"/>
      <c r="J58" s="117"/>
      <c r="K58" s="117">
        <f t="shared" si="2"/>
        <v>0</v>
      </c>
      <c r="L58" s="117" t="str">
        <f t="shared" si="3"/>
        <v>х</v>
      </c>
      <c r="M58" s="117"/>
    </row>
    <row r="59" spans="1:13">
      <c r="A59" s="109" t="str">
        <f>IF(ISBLANK(B59),"",COUNTA($B$12:B59))</f>
        <v/>
      </c>
      <c r="B59" s="129"/>
      <c r="C59" s="117"/>
      <c r="D59" s="117"/>
      <c r="E59" s="117">
        <f t="shared" si="0"/>
        <v>0</v>
      </c>
      <c r="F59" s="126" t="str">
        <f t="shared" si="1"/>
        <v>х</v>
      </c>
      <c r="G59" s="127"/>
      <c r="H59" s="117"/>
      <c r="I59" s="117"/>
      <c r="J59" s="117"/>
      <c r="K59" s="117">
        <f t="shared" si="2"/>
        <v>0</v>
      </c>
      <c r="L59" s="117" t="str">
        <f t="shared" si="3"/>
        <v>х</v>
      </c>
      <c r="M59" s="117"/>
    </row>
    <row r="60" spans="1:13">
      <c r="A60" s="109" t="str">
        <f>IF(ISBLANK(B60),"",COUNTA($B$12:B60))</f>
        <v/>
      </c>
      <c r="B60" s="128"/>
      <c r="C60" s="117"/>
      <c r="D60" s="117"/>
      <c r="E60" s="117">
        <f t="shared" si="0"/>
        <v>0</v>
      </c>
      <c r="F60" s="126" t="str">
        <f t="shared" si="1"/>
        <v>х</v>
      </c>
      <c r="G60" s="127"/>
      <c r="H60" s="117"/>
      <c r="I60" s="117"/>
      <c r="J60" s="117"/>
      <c r="K60" s="117">
        <f t="shared" si="2"/>
        <v>0</v>
      </c>
      <c r="L60" s="117" t="str">
        <f t="shared" si="3"/>
        <v>х</v>
      </c>
      <c r="M60" s="117"/>
    </row>
    <row r="61" spans="1:13">
      <c r="A61" s="109" t="str">
        <f>IF(ISBLANK(B61),"",COUNTA($B$12:B61))</f>
        <v/>
      </c>
      <c r="B61" s="129"/>
      <c r="C61" s="117"/>
      <c r="D61" s="117"/>
      <c r="E61" s="117">
        <f t="shared" si="0"/>
        <v>0</v>
      </c>
      <c r="F61" s="126" t="str">
        <f t="shared" si="1"/>
        <v>х</v>
      </c>
      <c r="G61" s="127"/>
      <c r="H61" s="117"/>
      <c r="I61" s="117"/>
      <c r="J61" s="117"/>
      <c r="K61" s="117">
        <f t="shared" si="2"/>
        <v>0</v>
      </c>
      <c r="L61" s="117" t="str">
        <f t="shared" si="3"/>
        <v>х</v>
      </c>
      <c r="M61" s="117"/>
    </row>
    <row r="62" spans="1:13">
      <c r="B62" s="39" t="s">
        <v>54</v>
      </c>
      <c r="G62" s="124" t="str">
        <f>IF(Жюри!$J$9="","",Жюри!$J$9)</f>
        <v>Мышленик В.В.</v>
      </c>
      <c r="H62" s="130"/>
    </row>
    <row r="63" spans="1:13">
      <c r="B63" s="39" t="s">
        <v>52</v>
      </c>
      <c r="G63" s="124" t="str">
        <f>IF(Жюри!$L$10="","",Жюри!$L10)</f>
        <v>Лыщик Д.А.</v>
      </c>
      <c r="H63" s="130"/>
    </row>
    <row r="64" spans="1:13">
      <c r="G64" s="124" t="str">
        <f>IF(Жюри!$L$10="","",Жюри!$L11)</f>
        <v>Драченко А.М.</v>
      </c>
      <c r="H64" s="130"/>
    </row>
    <row r="65" spans="7:8">
      <c r="G65" s="124">
        <f>IF(Жюри!$L$10="","",Жюри!$L12)</f>
        <v>0</v>
      </c>
      <c r="H65" s="130"/>
    </row>
    <row r="66" spans="7:8">
      <c r="G66" s="124">
        <f>IF(Жюри!$L$10="","",Жюри!$L13)</f>
        <v>0</v>
      </c>
      <c r="H66" s="130"/>
    </row>
    <row r="67" spans="7:8">
      <c r="G67" s="124">
        <f>IF(Жюри!$L$10="","",Жюри!$L14)</f>
        <v>0</v>
      </c>
      <c r="H67" s="130"/>
    </row>
    <row r="68" spans="7:8">
      <c r="G68" s="124">
        <f>IF(Жюри!$L$10="","",Жюри!$L15)</f>
        <v>0</v>
      </c>
      <c r="H68" s="130"/>
    </row>
    <row r="69" spans="7:8">
      <c r="G69" s="124">
        <f>IF(Жюри!$L$10="","",Жюри!$L16)</f>
        <v>0</v>
      </c>
      <c r="H69" s="130"/>
    </row>
    <row r="70" spans="7:8">
      <c r="G70" s="124">
        <f>IF(Жюри!$L$10="","",Жюри!$L17)</f>
        <v>0</v>
      </c>
      <c r="H70" s="130"/>
    </row>
    <row r="71" spans="7:8">
      <c r="G71" s="124">
        <f>IF(Жюри!$L$10="","",Жюри!$L18)</f>
        <v>0</v>
      </c>
      <c r="H71" s="130"/>
    </row>
    <row r="72" spans="7:8">
      <c r="G72" s="124">
        <f>IF(Жюри!$L$10="","",Жюри!$L19)</f>
        <v>0</v>
      </c>
      <c r="H72" s="130"/>
    </row>
    <row r="73" spans="7:8">
      <c r="G73" s="124">
        <f>IF(Жюри!$L$10="","",Жюри!$L20)</f>
        <v>0</v>
      </c>
      <c r="H73" s="130"/>
    </row>
    <row r="74" spans="7:8">
      <c r="G74" s="124">
        <f>IF(Жюри!$L$10="","",Жюри!$L21)</f>
        <v>0</v>
      </c>
      <c r="H74" s="130"/>
    </row>
    <row r="75" spans="7:8">
      <c r="G75" s="124">
        <f>IF(Жюри!$L$10="","",Жюри!$L22)</f>
        <v>0</v>
      </c>
      <c r="H75" s="130"/>
    </row>
    <row r="76" spans="7:8">
      <c r="G76" s="124">
        <f>IF(Жюри!$L$10="","",Жюри!$L23)</f>
        <v>0</v>
      </c>
      <c r="H76" s="130"/>
    </row>
    <row r="77" spans="7:8">
      <c r="G77" s="124">
        <f>IF(Жюри!$L$10="","",Жюри!$L24)</f>
        <v>0</v>
      </c>
      <c r="H77" s="130"/>
    </row>
    <row r="78" spans="7:8">
      <c r="H78" s="130"/>
    </row>
    <row r="79" spans="7:8">
      <c r="H79" s="130"/>
    </row>
    <row r="80" spans="7:8">
      <c r="H80" s="130"/>
    </row>
    <row r="81" spans="8:8">
      <c r="H81" s="130"/>
    </row>
    <row r="82" spans="8:8">
      <c r="H82" s="130"/>
    </row>
    <row r="83" spans="8:8">
      <c r="H83" s="130"/>
    </row>
    <row r="84" spans="8:8">
      <c r="H84" s="130"/>
    </row>
  </sheetData>
  <sheetProtection formatCells="0" formatColumns="0" formatRows="0"/>
  <protectedRanges>
    <protectedRange sqref="B1:M1048576" name="Диапазон1"/>
  </protectedRanges>
  <mergeCells count="11">
    <mergeCell ref="A8:A10"/>
    <mergeCell ref="B8:B10"/>
    <mergeCell ref="C8:F9"/>
    <mergeCell ref="G8:G10"/>
    <mergeCell ref="H8:L9"/>
    <mergeCell ref="B3:M3"/>
    <mergeCell ref="B4:M4"/>
    <mergeCell ref="B5:M5"/>
    <mergeCell ref="B6:M6"/>
    <mergeCell ref="N8:Q10"/>
    <mergeCell ref="M8:M10"/>
  </mergeCells>
  <printOptions horizontalCentered="1"/>
  <pageMargins left="0.39370078740157483" right="0.19685039370078741" top="0.19685039370078741" bottom="0.19685039370078741" header="0.11811023622047245" footer="0.11811023622047245"/>
  <pageSetup paperSize="9" scale="94" fitToHeight="2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11</vt:i4>
      </vt:variant>
    </vt:vector>
  </HeadingPairs>
  <TitlesOfParts>
    <vt:vector size="24" baseType="lpstr">
      <vt:lpstr>Жюри</vt:lpstr>
      <vt:lpstr>УчастЮн</vt:lpstr>
      <vt:lpstr>УчастДев</vt:lpstr>
      <vt:lpstr>1тур</vt:lpstr>
      <vt:lpstr>2тур_Юн</vt:lpstr>
      <vt:lpstr>2тур_Дев</vt:lpstr>
      <vt:lpstr>3тур_Юн</vt:lpstr>
      <vt:lpstr>3тур_Дев</vt:lpstr>
      <vt:lpstr>4тур_Юн</vt:lpstr>
      <vt:lpstr>4тур_Дев</vt:lpstr>
      <vt:lpstr>ИтогЮн</vt:lpstr>
      <vt:lpstr>ИтогДев</vt:lpstr>
      <vt:lpstr>Награждение</vt:lpstr>
      <vt:lpstr>'1тур'!Область_печати</vt:lpstr>
      <vt:lpstr>'2тур_Дев'!Область_печати</vt:lpstr>
      <vt:lpstr>'2тур_Юн'!Область_печати</vt:lpstr>
      <vt:lpstr>'3тур_Дев'!Область_печати</vt:lpstr>
      <vt:lpstr>'3тур_Юн'!Область_печати</vt:lpstr>
      <vt:lpstr>'4тур_Дев'!Область_печати</vt:lpstr>
      <vt:lpstr>'4тур_Юн'!Область_печати</vt:lpstr>
      <vt:lpstr>ИтогДев!Область_печати</vt:lpstr>
      <vt:lpstr>ИтогЮн!Область_печати</vt:lpstr>
      <vt:lpstr>УчастДев!Область_печати</vt:lpstr>
      <vt:lpstr>УчастЮн!Область_печати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Погребнёв</dc:creator>
  <cp:lastModifiedBy>MIS</cp:lastModifiedBy>
  <cp:lastPrinted>2023-12-04T06:21:12Z</cp:lastPrinted>
  <dcterms:created xsi:type="dcterms:W3CDTF">2018-10-27T06:06:44Z</dcterms:created>
  <dcterms:modified xsi:type="dcterms:W3CDTF">2023-12-04T06:31:50Z</dcterms:modified>
</cp:coreProperties>
</file>