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tabRatio="411" activeTab="3"/>
  </bookViews>
  <sheets>
    <sheet name="ГАЗ" sheetId="6" r:id="rId1"/>
    <sheet name="тепло" sheetId="5" r:id="rId2"/>
    <sheet name="вода" sheetId="1" r:id="rId3"/>
    <sheet name="КПТ" sheetId="7" r:id="rId4"/>
    <sheet name="Лист1" sheetId="8" r:id="rId5"/>
  </sheets>
  <definedNames>
    <definedName name="_xlnm.Print_Area" localSheetId="0">ГАЗ!$A$1:$BV$26</definedName>
    <definedName name="_xlnm.Print_Area" localSheetId="1">тепло!$A$1:$BV$61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S40" i="5" l="1"/>
  <c r="BR40" i="5"/>
  <c r="BO40" i="5"/>
  <c r="BN40" i="5"/>
  <c r="BM40" i="5"/>
  <c r="BJ40" i="5"/>
  <c r="BI40" i="5"/>
  <c r="BF40" i="5"/>
  <c r="BE40" i="5"/>
  <c r="BB40" i="5"/>
  <c r="BA40" i="5"/>
  <c r="AX40" i="5"/>
  <c r="AW40" i="5"/>
  <c r="AS40" i="5"/>
  <c r="AR40" i="5"/>
  <c r="AO40" i="5"/>
  <c r="AN40" i="5"/>
  <c r="AK40" i="5"/>
  <c r="AJ40" i="5"/>
  <c r="AG40" i="5"/>
  <c r="AF40" i="5"/>
  <c r="AE40" i="5"/>
  <c r="AB40" i="5"/>
  <c r="AA40" i="5"/>
  <c r="X40" i="5"/>
  <c r="W40" i="5"/>
  <c r="T40" i="5"/>
  <c r="S40" i="5"/>
  <c r="P40" i="5"/>
  <c r="O40" i="5"/>
  <c r="N40" i="5"/>
  <c r="G40" i="5"/>
  <c r="F40" i="5"/>
  <c r="B40" i="5"/>
  <c r="J40" i="5"/>
  <c r="K40" i="5"/>
  <c r="L18" i="5"/>
  <c r="M18" i="5"/>
  <c r="N18" i="5"/>
  <c r="J60" i="1" l="1"/>
  <c r="H18" i="5" l="1"/>
  <c r="I18" i="5"/>
  <c r="G56" i="1" l="1"/>
  <c r="F60" i="1"/>
  <c r="G60" i="1"/>
  <c r="B60" i="1" l="1"/>
  <c r="C26" i="6" l="1"/>
  <c r="D26" i="6"/>
  <c r="E26" i="6"/>
  <c r="F26" i="6"/>
  <c r="G26" i="6"/>
  <c r="H26" i="6"/>
  <c r="I26" i="6"/>
  <c r="J26" i="6"/>
  <c r="N26" i="6"/>
  <c r="P26" i="6"/>
  <c r="S26" i="6"/>
  <c r="T26" i="6"/>
  <c r="U26" i="6"/>
  <c r="V26" i="6"/>
  <c r="W26" i="6"/>
  <c r="X26" i="6"/>
  <c r="Y26" i="6"/>
  <c r="Z26" i="6"/>
  <c r="AA26" i="6"/>
  <c r="AB26" i="6"/>
  <c r="AC26" i="6"/>
  <c r="AD26" i="6"/>
  <c r="AE26" i="6"/>
  <c r="AF26" i="6"/>
  <c r="AG26" i="6"/>
  <c r="AH26" i="6"/>
  <c r="AI26" i="6"/>
  <c r="AJ26" i="6"/>
  <c r="AK26" i="6"/>
  <c r="AL26" i="6"/>
  <c r="AM26" i="6"/>
  <c r="AN26" i="6"/>
  <c r="AO26" i="6"/>
  <c r="AP26" i="6"/>
  <c r="AQ26" i="6"/>
  <c r="AR26" i="6"/>
  <c r="AS26" i="6"/>
  <c r="AT26" i="6"/>
  <c r="AU26" i="6"/>
  <c r="AV26" i="6"/>
  <c r="AW26" i="6"/>
  <c r="AX26" i="6"/>
  <c r="AY26" i="6"/>
  <c r="AZ26" i="6"/>
  <c r="BA26" i="6"/>
  <c r="BB26" i="6"/>
  <c r="BC26" i="6"/>
  <c r="BD26" i="6"/>
  <c r="BE26" i="6"/>
  <c r="BF26" i="6"/>
  <c r="BG26" i="6"/>
  <c r="BH26" i="6"/>
  <c r="BI26" i="6"/>
  <c r="BJ26" i="6"/>
  <c r="BK26" i="6"/>
  <c r="BL26" i="6"/>
  <c r="BM26" i="6"/>
  <c r="BN26" i="6"/>
  <c r="BO26" i="6"/>
  <c r="BP26" i="6"/>
  <c r="BQ26" i="6"/>
  <c r="BR26" i="6"/>
  <c r="BT26" i="6"/>
  <c r="AZ7" i="7" l="1"/>
  <c r="AS60" i="1"/>
  <c r="AO60" i="1"/>
  <c r="X60" i="1"/>
  <c r="T60" i="1"/>
  <c r="K60" i="1"/>
  <c r="BB57" i="5"/>
  <c r="AF18" i="5"/>
  <c r="O18" i="5"/>
  <c r="C40" i="5" l="1"/>
  <c r="C57" i="5"/>
  <c r="E17" i="5"/>
  <c r="E18" i="5"/>
  <c r="C60" i="1" l="1"/>
  <c r="BL18" i="5" l="1"/>
  <c r="BK18" i="5"/>
  <c r="AW35" i="1" l="1"/>
  <c r="AQ59" i="1"/>
  <c r="AP59" i="1"/>
  <c r="AQ36" i="1"/>
  <c r="AF59" i="1"/>
  <c r="AI59" i="1" s="1"/>
  <c r="AE59" i="1"/>
  <c r="AD59" i="1"/>
  <c r="AC59" i="1"/>
  <c r="AM59" i="1"/>
  <c r="AL59" i="1"/>
  <c r="AF35" i="1"/>
  <c r="V59" i="1"/>
  <c r="U59" i="1"/>
  <c r="O59" i="1"/>
  <c r="R59" i="1" s="1"/>
  <c r="N59" i="1"/>
  <c r="L59" i="1"/>
  <c r="M59" i="1"/>
  <c r="I59" i="1"/>
  <c r="H59" i="1"/>
  <c r="E59" i="1"/>
  <c r="D59" i="1"/>
  <c r="AH59" i="1" l="1"/>
  <c r="Q59" i="1"/>
  <c r="O6" i="5"/>
  <c r="Q6" i="5" s="1"/>
  <c r="N6" i="5"/>
  <c r="AF6" i="5"/>
  <c r="AH6" i="5" s="1"/>
  <c r="AE6" i="5"/>
  <c r="AW6" i="5"/>
  <c r="AZ6" i="5" s="1"/>
  <c r="AV7" i="5"/>
  <c r="BM6" i="5"/>
  <c r="BN6" i="5"/>
  <c r="BQ6" i="5" s="1"/>
  <c r="BP6" i="5"/>
  <c r="BT6" i="5"/>
  <c r="BL6" i="5"/>
  <c r="BL7" i="5"/>
  <c r="BK6" i="5"/>
  <c r="BH6" i="5"/>
  <c r="BG7" i="5"/>
  <c r="BD6" i="5"/>
  <c r="BC7" i="5"/>
  <c r="AU6" i="5"/>
  <c r="AT6" i="5"/>
  <c r="AQ6" i="5"/>
  <c r="AP6" i="5"/>
  <c r="AM6" i="5"/>
  <c r="AL6" i="5"/>
  <c r="AD6" i="5"/>
  <c r="AC6" i="5"/>
  <c r="Z6" i="5"/>
  <c r="Y6" i="5"/>
  <c r="V6" i="5"/>
  <c r="U6" i="5"/>
  <c r="M6" i="5"/>
  <c r="L6" i="5"/>
  <c r="I6" i="5"/>
  <c r="H6" i="5"/>
  <c r="D18" i="5"/>
  <c r="E6" i="5"/>
  <c r="D6" i="5"/>
  <c r="BN18" i="5"/>
  <c r="BS18" i="5" s="1"/>
  <c r="BM18" i="5"/>
  <c r="BR18" i="5" s="1"/>
  <c r="BG17" i="5"/>
  <c r="BH18" i="5"/>
  <c r="BH42" i="5"/>
  <c r="AI6" i="5" l="1"/>
  <c r="AY6" i="5"/>
  <c r="R6" i="5"/>
  <c r="BP18" i="5"/>
  <c r="BQ18" i="5"/>
  <c r="BS6" i="5"/>
  <c r="BU6" i="5" s="1"/>
  <c r="BU18" i="5"/>
  <c r="BV18" i="5"/>
  <c r="BF39" i="1"/>
  <c r="BV6" i="5" l="1"/>
  <c r="CR13" i="7"/>
  <c r="DD13" i="7"/>
  <c r="BF57" i="5" l="1"/>
  <c r="BG59" i="1" l="1"/>
  <c r="BH59" i="1"/>
  <c r="BT59" i="1" l="1"/>
  <c r="BO60" i="1"/>
  <c r="AX60" i="1"/>
  <c r="AW59" i="1"/>
  <c r="AY59" i="1" s="1"/>
  <c r="AV59" i="1"/>
  <c r="AU59" i="1"/>
  <c r="AT59" i="1"/>
  <c r="BC59" i="1"/>
  <c r="BD59" i="1"/>
  <c r="BN59" i="1"/>
  <c r="BM59" i="1"/>
  <c r="BL59" i="1"/>
  <c r="BK59" i="1"/>
  <c r="BJ60" i="1"/>
  <c r="BI60" i="1"/>
  <c r="AZ59" i="1" l="1"/>
  <c r="BS59" i="1"/>
  <c r="BV59" i="1" s="1"/>
  <c r="BP59" i="1"/>
  <c r="BQ59" i="1"/>
  <c r="BR59" i="1"/>
  <c r="BE60" i="1"/>
  <c r="BA60" i="1"/>
  <c r="BB60" i="1"/>
  <c r="BF60" i="1"/>
  <c r="BU59" i="1" l="1"/>
  <c r="AO25" i="6"/>
  <c r="AW34" i="1"/>
  <c r="AV34" i="1"/>
  <c r="AW27" i="1"/>
  <c r="AV27" i="1"/>
  <c r="AW20" i="1"/>
  <c r="AV20" i="1"/>
  <c r="AV12" i="1"/>
  <c r="AW12" i="1"/>
  <c r="AW6" i="1"/>
  <c r="AV6" i="1"/>
  <c r="BB13" i="7"/>
  <c r="BH14" i="7" l="1"/>
  <c r="BH15" i="7"/>
  <c r="BH16" i="7"/>
  <c r="BH17" i="7"/>
  <c r="BH18" i="7"/>
  <c r="BH19" i="7"/>
  <c r="BH20" i="7"/>
  <c r="BG14" i="7"/>
  <c r="BG15" i="7"/>
  <c r="BG16" i="7"/>
  <c r="BG17" i="7"/>
  <c r="BG18" i="7"/>
  <c r="BG19" i="7"/>
  <c r="BG20" i="7"/>
  <c r="BK14" i="7"/>
  <c r="BK15" i="7"/>
  <c r="BK16" i="7"/>
  <c r="BK17" i="7"/>
  <c r="BK18" i="7"/>
  <c r="BK19" i="7"/>
  <c r="BK20" i="7"/>
  <c r="BJ14" i="7"/>
  <c r="BJ15" i="7"/>
  <c r="BJ16" i="7"/>
  <c r="BJ17" i="7"/>
  <c r="BJ18" i="7"/>
  <c r="BJ19" i="7"/>
  <c r="BJ20" i="7"/>
  <c r="BK13" i="7"/>
  <c r="BJ13" i="7"/>
  <c r="BH13" i="7"/>
  <c r="BG13" i="7"/>
  <c r="BK8" i="7"/>
  <c r="BK9" i="7"/>
  <c r="BK10" i="7"/>
  <c r="BJ8" i="7"/>
  <c r="BJ9" i="7"/>
  <c r="BJ10" i="7"/>
  <c r="BH8" i="7"/>
  <c r="BH9" i="7"/>
  <c r="BH10" i="7"/>
  <c r="BG8" i="7"/>
  <c r="BG9" i="7"/>
  <c r="BG10" i="7"/>
  <c r="BK7" i="7"/>
  <c r="BJ7" i="7"/>
  <c r="BH7" i="7"/>
  <c r="BG7" i="7"/>
  <c r="BT16" i="1"/>
  <c r="BT15" i="1"/>
  <c r="EA21" i="7" l="1"/>
  <c r="DM21" i="7"/>
  <c r="DL21" i="7"/>
  <c r="DJ21" i="7"/>
  <c r="DI21" i="7"/>
  <c r="DA21" i="7"/>
  <c r="CZ21" i="7"/>
  <c r="CX21" i="7"/>
  <c r="CW21" i="7"/>
  <c r="CO21" i="7"/>
  <c r="CN21" i="7"/>
  <c r="CL21" i="7"/>
  <c r="CK21" i="7"/>
  <c r="CH21" i="7"/>
  <c r="CF21" i="7"/>
  <c r="CE21" i="7"/>
  <c r="CC21" i="7"/>
  <c r="CB21" i="7"/>
  <c r="BT21" i="7"/>
  <c r="BS21" i="7"/>
  <c r="BQ21" i="7"/>
  <c r="BP21" i="7"/>
  <c r="BM21" i="7"/>
  <c r="BK21" i="7"/>
  <c r="BJ21" i="7"/>
  <c r="BH21" i="7"/>
  <c r="BG21" i="7"/>
  <c r="AY21" i="7"/>
  <c r="AX21" i="7"/>
  <c r="AV21" i="7"/>
  <c r="AU21" i="7"/>
  <c r="AR21" i="7"/>
  <c r="AD21" i="7"/>
  <c r="AC21" i="7"/>
  <c r="AA21" i="7"/>
  <c r="Z21" i="7"/>
  <c r="R21" i="7"/>
  <c r="Q21" i="7"/>
  <c r="O21" i="7"/>
  <c r="N21" i="7"/>
  <c r="F21" i="7"/>
  <c r="E21" i="7"/>
  <c r="C21" i="7"/>
  <c r="B21" i="7"/>
  <c r="DY20" i="7"/>
  <c r="DX20" i="7"/>
  <c r="DV20" i="7"/>
  <c r="DU20" i="7"/>
  <c r="DR20" i="7"/>
  <c r="DQ20" i="7"/>
  <c r="DP20" i="7"/>
  <c r="DO20" i="7"/>
  <c r="DN20" i="7"/>
  <c r="DK20" i="7"/>
  <c r="DF20" i="7"/>
  <c r="DE20" i="7"/>
  <c r="DD20" i="7"/>
  <c r="DC20" i="7"/>
  <c r="DB20" i="7"/>
  <c r="CY20" i="7"/>
  <c r="CT20" i="7"/>
  <c r="CS20" i="7"/>
  <c r="CR20" i="7"/>
  <c r="CQ20" i="7"/>
  <c r="CP20" i="7"/>
  <c r="CM20" i="7"/>
  <c r="CG20" i="7"/>
  <c r="CI20" i="7" s="1"/>
  <c r="CD20" i="7"/>
  <c r="BX20" i="7"/>
  <c r="BV20" i="7"/>
  <c r="BU20" i="7"/>
  <c r="BR20" i="7"/>
  <c r="BL20" i="7"/>
  <c r="BN20" i="7" s="1"/>
  <c r="BI20" i="7"/>
  <c r="BD20" i="7"/>
  <c r="BC20" i="7"/>
  <c r="BB20" i="7"/>
  <c r="BA20" i="7"/>
  <c r="AZ20" i="7"/>
  <c r="AW20" i="7"/>
  <c r="AP20" i="7"/>
  <c r="AO20" i="7"/>
  <c r="AM20" i="7"/>
  <c r="AL20" i="7"/>
  <c r="AI20" i="7"/>
  <c r="AH20" i="7"/>
  <c r="AG20" i="7"/>
  <c r="AF20" i="7"/>
  <c r="AE20" i="7"/>
  <c r="AB20" i="7"/>
  <c r="W20" i="7"/>
  <c r="V20" i="7"/>
  <c r="U20" i="7"/>
  <c r="T20" i="7"/>
  <c r="S20" i="7"/>
  <c r="P20" i="7"/>
  <c r="K20" i="7"/>
  <c r="J20" i="7"/>
  <c r="I20" i="7"/>
  <c r="H20" i="7"/>
  <c r="G20" i="7"/>
  <c r="D20" i="7"/>
  <c r="DY19" i="7"/>
  <c r="DX19" i="7"/>
  <c r="DV19" i="7"/>
  <c r="DU19" i="7"/>
  <c r="DR19" i="7"/>
  <c r="DQ19" i="7"/>
  <c r="DP19" i="7"/>
  <c r="DO19" i="7"/>
  <c r="DN19" i="7"/>
  <c r="DK19" i="7"/>
  <c r="DF19" i="7"/>
  <c r="DE19" i="7"/>
  <c r="DD19" i="7"/>
  <c r="DC19" i="7"/>
  <c r="DB19" i="7"/>
  <c r="CY19" i="7"/>
  <c r="CT19" i="7"/>
  <c r="CS19" i="7"/>
  <c r="CR19" i="7"/>
  <c r="CQ19" i="7"/>
  <c r="CP19" i="7"/>
  <c r="CM19" i="7"/>
  <c r="CI19" i="7"/>
  <c r="CG19" i="7"/>
  <c r="CD19" i="7"/>
  <c r="BX19" i="7"/>
  <c r="BV19" i="7"/>
  <c r="BU19" i="7"/>
  <c r="BR19" i="7"/>
  <c r="BL19" i="7"/>
  <c r="BN19" i="7" s="1"/>
  <c r="BI19" i="7"/>
  <c r="BD19" i="7"/>
  <c r="BC19" i="7"/>
  <c r="BB19" i="7"/>
  <c r="BA19" i="7"/>
  <c r="AZ19" i="7"/>
  <c r="AW19" i="7"/>
  <c r="AP19" i="7"/>
  <c r="AO19" i="7"/>
  <c r="AM19" i="7"/>
  <c r="AL19" i="7"/>
  <c r="AI19" i="7"/>
  <c r="AH19" i="7"/>
  <c r="AG19" i="7"/>
  <c r="AF19" i="7"/>
  <c r="AE19" i="7"/>
  <c r="AB19" i="7"/>
  <c r="W19" i="7"/>
  <c r="V19" i="7"/>
  <c r="U19" i="7"/>
  <c r="T19" i="7"/>
  <c r="S19" i="7"/>
  <c r="P19" i="7"/>
  <c r="K19" i="7"/>
  <c r="J19" i="7"/>
  <c r="I19" i="7"/>
  <c r="H19" i="7"/>
  <c r="G19" i="7"/>
  <c r="L19" i="7" s="1"/>
  <c r="D19" i="7"/>
  <c r="DY18" i="7"/>
  <c r="DX18" i="7"/>
  <c r="DV18" i="7"/>
  <c r="DU18" i="7"/>
  <c r="DR18" i="7"/>
  <c r="DQ18" i="7"/>
  <c r="DP18" i="7"/>
  <c r="DO18" i="7"/>
  <c r="DN18" i="7"/>
  <c r="DK18" i="7"/>
  <c r="DF18" i="7"/>
  <c r="DE18" i="7"/>
  <c r="DD18" i="7"/>
  <c r="DC18" i="7"/>
  <c r="DB18" i="7"/>
  <c r="CY18" i="7"/>
  <c r="CT18" i="7"/>
  <c r="CS18" i="7"/>
  <c r="CR18" i="7"/>
  <c r="CQ18" i="7"/>
  <c r="CP18" i="7"/>
  <c r="CM18" i="7"/>
  <c r="CI18" i="7"/>
  <c r="CG18" i="7"/>
  <c r="CD18" i="7"/>
  <c r="BX18" i="7"/>
  <c r="BV18" i="7"/>
  <c r="BU18" i="7"/>
  <c r="BR18" i="7"/>
  <c r="BL18" i="7"/>
  <c r="BN18" i="7" s="1"/>
  <c r="BI18" i="7"/>
  <c r="BD18" i="7"/>
  <c r="BC18" i="7"/>
  <c r="BB18" i="7"/>
  <c r="BA18" i="7"/>
  <c r="AZ18" i="7"/>
  <c r="AW18" i="7"/>
  <c r="AP18" i="7"/>
  <c r="AO18" i="7"/>
  <c r="AM18" i="7"/>
  <c r="AL18" i="7"/>
  <c r="AI18" i="7"/>
  <c r="AH18" i="7"/>
  <c r="AG18" i="7"/>
  <c r="AF18" i="7"/>
  <c r="AE18" i="7"/>
  <c r="AB18" i="7"/>
  <c r="W18" i="7"/>
  <c r="V18" i="7"/>
  <c r="U18" i="7"/>
  <c r="T18" i="7"/>
  <c r="S18" i="7"/>
  <c r="P18" i="7"/>
  <c r="K18" i="7"/>
  <c r="J18" i="7"/>
  <c r="I18" i="7"/>
  <c r="H18" i="7"/>
  <c r="G18" i="7"/>
  <c r="D18" i="7"/>
  <c r="DY17" i="7"/>
  <c r="DX17" i="7"/>
  <c r="DV17" i="7"/>
  <c r="DU17" i="7"/>
  <c r="DR17" i="7"/>
  <c r="DQ17" i="7"/>
  <c r="DP17" i="7"/>
  <c r="DO17" i="7"/>
  <c r="DN17" i="7"/>
  <c r="DK17" i="7"/>
  <c r="DF17" i="7"/>
  <c r="DE17" i="7"/>
  <c r="DD17" i="7"/>
  <c r="DC17" i="7"/>
  <c r="DB17" i="7"/>
  <c r="CY17" i="7"/>
  <c r="CT17" i="7"/>
  <c r="CS17" i="7"/>
  <c r="CR17" i="7"/>
  <c r="CQ17" i="7"/>
  <c r="CP17" i="7"/>
  <c r="CM17" i="7"/>
  <c r="CI17" i="7"/>
  <c r="CG17" i="7"/>
  <c r="CD17" i="7"/>
  <c r="BX17" i="7"/>
  <c r="BV17" i="7"/>
  <c r="BU17" i="7"/>
  <c r="BZ17" i="7" s="1"/>
  <c r="BR17" i="7"/>
  <c r="BL17" i="7"/>
  <c r="BN17" i="7" s="1"/>
  <c r="BI17" i="7"/>
  <c r="BD17" i="7"/>
  <c r="BC17" i="7"/>
  <c r="BB17" i="7"/>
  <c r="BA17" i="7"/>
  <c r="AZ17" i="7"/>
  <c r="BE17" i="7" s="1"/>
  <c r="AW17" i="7"/>
  <c r="AP17" i="7"/>
  <c r="AO17" i="7"/>
  <c r="AM17" i="7"/>
  <c r="AL17" i="7"/>
  <c r="AI17" i="7"/>
  <c r="AH17" i="7"/>
  <c r="AG17" i="7"/>
  <c r="AF17" i="7"/>
  <c r="AE17" i="7"/>
  <c r="AB17" i="7"/>
  <c r="W17" i="7"/>
  <c r="V17" i="7"/>
  <c r="U17" i="7"/>
  <c r="T17" i="7"/>
  <c r="S17" i="7"/>
  <c r="X17" i="7" s="1"/>
  <c r="P17" i="7"/>
  <c r="K17" i="7"/>
  <c r="J17" i="7"/>
  <c r="I17" i="7"/>
  <c r="H17" i="7"/>
  <c r="G17" i="7"/>
  <c r="D17" i="7"/>
  <c r="DY16" i="7"/>
  <c r="DX16" i="7"/>
  <c r="DV16" i="7"/>
  <c r="DU16" i="7"/>
  <c r="DR16" i="7"/>
  <c r="DQ16" i="7"/>
  <c r="DP16" i="7"/>
  <c r="DO16" i="7"/>
  <c r="DN16" i="7"/>
  <c r="DS16" i="7" s="1"/>
  <c r="DK16" i="7"/>
  <c r="DF16" i="7"/>
  <c r="DE16" i="7"/>
  <c r="DD16" i="7"/>
  <c r="DC16" i="7"/>
  <c r="DB16" i="7"/>
  <c r="CY16" i="7"/>
  <c r="CT16" i="7"/>
  <c r="CS16" i="7"/>
  <c r="CR16" i="7"/>
  <c r="CQ16" i="7"/>
  <c r="CP16" i="7"/>
  <c r="CM16" i="7"/>
  <c r="CI16" i="7"/>
  <c r="CG16" i="7"/>
  <c r="CD16" i="7"/>
  <c r="BX16" i="7"/>
  <c r="BV16" i="7"/>
  <c r="BU16" i="7"/>
  <c r="BR16" i="7"/>
  <c r="BL16" i="7"/>
  <c r="BN16" i="7" s="1"/>
  <c r="BI16" i="7"/>
  <c r="BD16" i="7"/>
  <c r="BC16" i="7"/>
  <c r="BB16" i="7"/>
  <c r="BA16" i="7"/>
  <c r="AZ16" i="7"/>
  <c r="AW16" i="7"/>
  <c r="AP16" i="7"/>
  <c r="AO16" i="7"/>
  <c r="AM16" i="7"/>
  <c r="AL16" i="7"/>
  <c r="AI16" i="7"/>
  <c r="AH16" i="7"/>
  <c r="AG16" i="7"/>
  <c r="AF16" i="7"/>
  <c r="AE16" i="7"/>
  <c r="AB16" i="7"/>
  <c r="W16" i="7"/>
  <c r="V16" i="7"/>
  <c r="U16" i="7"/>
  <c r="T16" i="7"/>
  <c r="S16" i="7"/>
  <c r="P16" i="7"/>
  <c r="K16" i="7"/>
  <c r="J16" i="7"/>
  <c r="I16" i="7"/>
  <c r="H16" i="7"/>
  <c r="G16" i="7"/>
  <c r="D16" i="7"/>
  <c r="DY15" i="7"/>
  <c r="DX15" i="7"/>
  <c r="DV15" i="7"/>
  <c r="DU15" i="7"/>
  <c r="DR15" i="7"/>
  <c r="DQ15" i="7"/>
  <c r="DP15" i="7"/>
  <c r="DO15" i="7"/>
  <c r="DN15" i="7"/>
  <c r="DK15" i="7"/>
  <c r="DF15" i="7"/>
  <c r="DE15" i="7"/>
  <c r="DD15" i="7"/>
  <c r="DC15" i="7"/>
  <c r="DB15" i="7"/>
  <c r="CY15" i="7"/>
  <c r="CT15" i="7"/>
  <c r="CS15" i="7"/>
  <c r="CR15" i="7"/>
  <c r="CQ15" i="7"/>
  <c r="CP15" i="7"/>
  <c r="CM15" i="7"/>
  <c r="CG15" i="7"/>
  <c r="CI15" i="7" s="1"/>
  <c r="CD15" i="7"/>
  <c r="BX15" i="7"/>
  <c r="BV15" i="7"/>
  <c r="BU15" i="7"/>
  <c r="BR15" i="7"/>
  <c r="BL15" i="7"/>
  <c r="BN15" i="7" s="1"/>
  <c r="BI15" i="7"/>
  <c r="BD15" i="7"/>
  <c r="BC15" i="7"/>
  <c r="BB15" i="7"/>
  <c r="BA15" i="7"/>
  <c r="AZ15" i="7"/>
  <c r="AW15" i="7"/>
  <c r="AP15" i="7"/>
  <c r="AO15" i="7"/>
  <c r="AM15" i="7"/>
  <c r="AL15" i="7"/>
  <c r="AI15" i="7"/>
  <c r="AH15" i="7"/>
  <c r="AG15" i="7"/>
  <c r="AF15" i="7"/>
  <c r="AE15" i="7"/>
  <c r="AB15" i="7"/>
  <c r="W15" i="7"/>
  <c r="V15" i="7"/>
  <c r="U15" i="7"/>
  <c r="T15" i="7"/>
  <c r="S15" i="7"/>
  <c r="P15" i="7"/>
  <c r="K15" i="7"/>
  <c r="J15" i="7"/>
  <c r="I15" i="7"/>
  <c r="H15" i="7"/>
  <c r="G15" i="7"/>
  <c r="D15" i="7"/>
  <c r="DY14" i="7"/>
  <c r="DX14" i="7"/>
  <c r="DV14" i="7"/>
  <c r="DU14" i="7"/>
  <c r="DR14" i="7"/>
  <c r="DQ14" i="7"/>
  <c r="DP14" i="7"/>
  <c r="DO14" i="7"/>
  <c r="DN14" i="7"/>
  <c r="DK14" i="7"/>
  <c r="DF14" i="7"/>
  <c r="DE14" i="7"/>
  <c r="DD14" i="7"/>
  <c r="DC14" i="7"/>
  <c r="DB14" i="7"/>
  <c r="CY14" i="7"/>
  <c r="CT14" i="7"/>
  <c r="CS14" i="7"/>
  <c r="CR14" i="7"/>
  <c r="CR21" i="7" s="1"/>
  <c r="CQ14" i="7"/>
  <c r="CP14" i="7"/>
  <c r="CM14" i="7"/>
  <c r="CG14" i="7"/>
  <c r="CI14" i="7" s="1"/>
  <c r="CD14" i="7"/>
  <c r="BX14" i="7"/>
  <c r="BV14" i="7"/>
  <c r="BU14" i="7"/>
  <c r="BR14" i="7"/>
  <c r="BL14" i="7"/>
  <c r="BN14" i="7" s="1"/>
  <c r="BI14" i="7"/>
  <c r="BD14" i="7"/>
  <c r="BC14" i="7"/>
  <c r="BB14" i="7"/>
  <c r="BA14" i="7"/>
  <c r="AZ14" i="7"/>
  <c r="AW14" i="7"/>
  <c r="AP14" i="7"/>
  <c r="AO14" i="7"/>
  <c r="AM14" i="7"/>
  <c r="AL14" i="7"/>
  <c r="AI14" i="7"/>
  <c r="AH14" i="7"/>
  <c r="AG14" i="7"/>
  <c r="AF14" i="7"/>
  <c r="AE14" i="7"/>
  <c r="AB14" i="7"/>
  <c r="W14" i="7"/>
  <c r="V14" i="7"/>
  <c r="U14" i="7"/>
  <c r="T14" i="7"/>
  <c r="S14" i="7"/>
  <c r="P14" i="7"/>
  <c r="K14" i="7"/>
  <c r="J14" i="7"/>
  <c r="I14" i="7"/>
  <c r="H14" i="7"/>
  <c r="G14" i="7"/>
  <c r="D14" i="7"/>
  <c r="DY13" i="7"/>
  <c r="DX13" i="7"/>
  <c r="DV13" i="7"/>
  <c r="DU13" i="7"/>
  <c r="DR13" i="7"/>
  <c r="DQ13" i="7"/>
  <c r="DO13" i="7"/>
  <c r="DN13" i="7"/>
  <c r="DK13" i="7"/>
  <c r="DF13" i="7"/>
  <c r="DE13" i="7"/>
  <c r="DC13" i="7"/>
  <c r="DB13" i="7"/>
  <c r="CY13" i="7"/>
  <c r="CT13" i="7"/>
  <c r="CS13" i="7"/>
  <c r="CQ13" i="7"/>
  <c r="CP13" i="7"/>
  <c r="CM13" i="7"/>
  <c r="CG13" i="7"/>
  <c r="CG21" i="7" s="1"/>
  <c r="CD13" i="7"/>
  <c r="BX13" i="7"/>
  <c r="BV13" i="7"/>
  <c r="BU13" i="7"/>
  <c r="BR13" i="7"/>
  <c r="BN13" i="7"/>
  <c r="BL13" i="7"/>
  <c r="BI13" i="7"/>
  <c r="BD13" i="7"/>
  <c r="BC13" i="7"/>
  <c r="BA13" i="7"/>
  <c r="AZ13" i="7"/>
  <c r="AW13" i="7"/>
  <c r="AP13" i="7"/>
  <c r="AO13" i="7"/>
  <c r="AM13" i="7"/>
  <c r="AL13" i="7"/>
  <c r="AI13" i="7"/>
  <c r="AH13" i="7"/>
  <c r="AG13" i="7"/>
  <c r="AF13" i="7"/>
  <c r="AE13" i="7"/>
  <c r="AB13" i="7"/>
  <c r="W13" i="7"/>
  <c r="V13" i="7"/>
  <c r="U13" i="7"/>
  <c r="T13" i="7"/>
  <c r="S13" i="7"/>
  <c r="P13" i="7"/>
  <c r="K13" i="7"/>
  <c r="J13" i="7"/>
  <c r="I13" i="7"/>
  <c r="H13" i="7"/>
  <c r="G13" i="7"/>
  <c r="D13" i="7"/>
  <c r="EA11" i="7"/>
  <c r="DM11" i="7"/>
  <c r="DM23" i="7" s="1"/>
  <c r="DL11" i="7"/>
  <c r="DL23" i="7" s="1"/>
  <c r="DJ11" i="7"/>
  <c r="DJ23" i="7" s="1"/>
  <c r="DI11" i="7"/>
  <c r="DI23" i="7" s="1"/>
  <c r="DA11" i="7"/>
  <c r="CZ11" i="7"/>
  <c r="CX11" i="7"/>
  <c r="CW11" i="7"/>
  <c r="CW23" i="7" s="1"/>
  <c r="CO11" i="7"/>
  <c r="CO23" i="7" s="1"/>
  <c r="CN11" i="7"/>
  <c r="CN23" i="7" s="1"/>
  <c r="CL11" i="7"/>
  <c r="CL23" i="7" s="1"/>
  <c r="CK11" i="7"/>
  <c r="CK23" i="7" s="1"/>
  <c r="CH11" i="7"/>
  <c r="CH23" i="7" s="1"/>
  <c r="CF11" i="7"/>
  <c r="CF23" i="7" s="1"/>
  <c r="CE11" i="7"/>
  <c r="CC11" i="7"/>
  <c r="CC23" i="7" s="1"/>
  <c r="CB11" i="7"/>
  <c r="CB23" i="7" s="1"/>
  <c r="BT11" i="7"/>
  <c r="BT23" i="7" s="1"/>
  <c r="BS11" i="7"/>
  <c r="BS23" i="7" s="1"/>
  <c r="BQ11" i="7"/>
  <c r="BP11" i="7"/>
  <c r="BM11" i="7"/>
  <c r="BK11" i="7"/>
  <c r="BJ11" i="7"/>
  <c r="BH11" i="7"/>
  <c r="BG11" i="7"/>
  <c r="BG23" i="7" s="1"/>
  <c r="AY11" i="7"/>
  <c r="AX11" i="7"/>
  <c r="AV11" i="7"/>
  <c r="AU11" i="7"/>
  <c r="AU23" i="7" s="1"/>
  <c r="AR11" i="7"/>
  <c r="AD11" i="7"/>
  <c r="AD23" i="7" s="1"/>
  <c r="AC11" i="7"/>
  <c r="AC23" i="7" s="1"/>
  <c r="AA11" i="7"/>
  <c r="AA23" i="7" s="1"/>
  <c r="Z11" i="7"/>
  <c r="Z23" i="7" s="1"/>
  <c r="R11" i="7"/>
  <c r="Q11" i="7"/>
  <c r="O11" i="7"/>
  <c r="O23" i="7" s="1"/>
  <c r="N11" i="7"/>
  <c r="F11" i="7"/>
  <c r="E11" i="7"/>
  <c r="E23" i="7" s="1"/>
  <c r="C11" i="7"/>
  <c r="C23" i="7" s="1"/>
  <c r="B11" i="7"/>
  <c r="B23" i="7" s="1"/>
  <c r="DY10" i="7"/>
  <c r="DX10" i="7"/>
  <c r="DV10" i="7"/>
  <c r="DU10" i="7"/>
  <c r="DR10" i="7"/>
  <c r="DQ10" i="7"/>
  <c r="DP10" i="7"/>
  <c r="DO10" i="7"/>
  <c r="DN10" i="7"/>
  <c r="DK10" i="7"/>
  <c r="DF10" i="7"/>
  <c r="DE10" i="7"/>
  <c r="DD10" i="7"/>
  <c r="DC10" i="7"/>
  <c r="DB10" i="7"/>
  <c r="CY10" i="7"/>
  <c r="CT10" i="7"/>
  <c r="CS10" i="7"/>
  <c r="CR10" i="7"/>
  <c r="CQ10" i="7"/>
  <c r="CP10" i="7"/>
  <c r="CM10" i="7"/>
  <c r="CG10" i="7"/>
  <c r="CJ10" i="7" s="1"/>
  <c r="CD10" i="7"/>
  <c r="BX10" i="7"/>
  <c r="BV10" i="7"/>
  <c r="BU10" i="7"/>
  <c r="BR10" i="7"/>
  <c r="BL10" i="7"/>
  <c r="BO10" i="7" s="1"/>
  <c r="BI10" i="7"/>
  <c r="BD10" i="7"/>
  <c r="BC10" i="7"/>
  <c r="BB10" i="7"/>
  <c r="BA10" i="7"/>
  <c r="AZ10" i="7"/>
  <c r="AW10" i="7"/>
  <c r="AP10" i="7"/>
  <c r="AO10" i="7"/>
  <c r="AM10" i="7"/>
  <c r="AL10" i="7"/>
  <c r="AI10" i="7"/>
  <c r="AH10" i="7"/>
  <c r="AG10" i="7"/>
  <c r="AF10" i="7"/>
  <c r="AE10" i="7"/>
  <c r="AB10" i="7"/>
  <c r="W10" i="7"/>
  <c r="V10" i="7"/>
  <c r="U10" i="7"/>
  <c r="T10" i="7"/>
  <c r="S10" i="7"/>
  <c r="P10" i="7"/>
  <c r="K10" i="7"/>
  <c r="J10" i="7"/>
  <c r="I10" i="7"/>
  <c r="H10" i="7"/>
  <c r="G10" i="7"/>
  <c r="D10" i="7"/>
  <c r="DY9" i="7"/>
  <c r="DX9" i="7"/>
  <c r="DV9" i="7"/>
  <c r="DU9" i="7"/>
  <c r="DR9" i="7"/>
  <c r="DQ9" i="7"/>
  <c r="DP9" i="7"/>
  <c r="DO9" i="7"/>
  <c r="DN9" i="7"/>
  <c r="DK9" i="7"/>
  <c r="DF9" i="7"/>
  <c r="DE9" i="7"/>
  <c r="DD9" i="7"/>
  <c r="DC9" i="7"/>
  <c r="DB9" i="7"/>
  <c r="CY9" i="7"/>
  <c r="CT9" i="7"/>
  <c r="CS9" i="7"/>
  <c r="CR9" i="7"/>
  <c r="CQ9" i="7"/>
  <c r="CP9" i="7"/>
  <c r="CM9" i="7"/>
  <c r="CG9" i="7"/>
  <c r="CJ9" i="7" s="1"/>
  <c r="CD9" i="7"/>
  <c r="BX9" i="7"/>
  <c r="BV9" i="7"/>
  <c r="BU9" i="7"/>
  <c r="BR9" i="7"/>
  <c r="BL9" i="7"/>
  <c r="BO9" i="7" s="1"/>
  <c r="BI9" i="7"/>
  <c r="BD9" i="7"/>
  <c r="BC9" i="7"/>
  <c r="BB9" i="7"/>
  <c r="BA9" i="7"/>
  <c r="AZ9" i="7"/>
  <c r="AW9" i="7"/>
  <c r="AP9" i="7"/>
  <c r="AO9" i="7"/>
  <c r="AM9" i="7"/>
  <c r="AL9" i="7"/>
  <c r="AI9" i="7"/>
  <c r="AH9" i="7"/>
  <c r="AG9" i="7"/>
  <c r="AF9" i="7"/>
  <c r="AE9" i="7"/>
  <c r="AB9" i="7"/>
  <c r="W9" i="7"/>
  <c r="V9" i="7"/>
  <c r="U9" i="7"/>
  <c r="T9" i="7"/>
  <c r="S9" i="7"/>
  <c r="P9" i="7"/>
  <c r="K9" i="7"/>
  <c r="J9" i="7"/>
  <c r="I9" i="7"/>
  <c r="H9" i="7"/>
  <c r="G9" i="7"/>
  <c r="D9" i="7"/>
  <c r="DY8" i="7"/>
  <c r="DX8" i="7"/>
  <c r="DV8" i="7"/>
  <c r="DU8" i="7"/>
  <c r="DR8" i="7"/>
  <c r="DQ8" i="7"/>
  <c r="DP8" i="7"/>
  <c r="DO8" i="7"/>
  <c r="DN8" i="7"/>
  <c r="DK8" i="7"/>
  <c r="DF8" i="7"/>
  <c r="DE8" i="7"/>
  <c r="DD8" i="7"/>
  <c r="DC8" i="7"/>
  <c r="DB8" i="7"/>
  <c r="CY8" i="7"/>
  <c r="CT8" i="7"/>
  <c r="CS8" i="7"/>
  <c r="CR8" i="7"/>
  <c r="CQ8" i="7"/>
  <c r="CP8" i="7"/>
  <c r="CM8" i="7"/>
  <c r="CG8" i="7"/>
  <c r="CJ8" i="7" s="1"/>
  <c r="CD8" i="7"/>
  <c r="BX8" i="7"/>
  <c r="BV8" i="7"/>
  <c r="BU8" i="7"/>
  <c r="BR8" i="7"/>
  <c r="BL8" i="7"/>
  <c r="BO8" i="7" s="1"/>
  <c r="BI8" i="7"/>
  <c r="BD8" i="7"/>
  <c r="BC8" i="7"/>
  <c r="BB8" i="7"/>
  <c r="BA8" i="7"/>
  <c r="AZ8" i="7"/>
  <c r="BF8" i="7" s="1"/>
  <c r="AW8" i="7"/>
  <c r="AP8" i="7"/>
  <c r="AO8" i="7"/>
  <c r="AM8" i="7"/>
  <c r="AL8" i="7"/>
  <c r="AI8" i="7"/>
  <c r="AH8" i="7"/>
  <c r="AG8" i="7"/>
  <c r="AF8" i="7"/>
  <c r="AE8" i="7"/>
  <c r="AB8" i="7"/>
  <c r="W8" i="7"/>
  <c r="V8" i="7"/>
  <c r="U8" i="7"/>
  <c r="T8" i="7"/>
  <c r="S8" i="7"/>
  <c r="P8" i="7"/>
  <c r="K8" i="7"/>
  <c r="J8" i="7"/>
  <c r="I8" i="7"/>
  <c r="H8" i="7"/>
  <c r="G8" i="7"/>
  <c r="D8" i="7"/>
  <c r="DY7" i="7"/>
  <c r="DX7" i="7"/>
  <c r="DV7" i="7"/>
  <c r="DV11" i="7" s="1"/>
  <c r="DU7" i="7"/>
  <c r="DR7" i="7"/>
  <c r="DQ7" i="7"/>
  <c r="DP7" i="7"/>
  <c r="DO7" i="7"/>
  <c r="DN7" i="7"/>
  <c r="DK7" i="7"/>
  <c r="DF7" i="7"/>
  <c r="DE7" i="7"/>
  <c r="DD7" i="7"/>
  <c r="DC7" i="7"/>
  <c r="DB7" i="7"/>
  <c r="CY7" i="7"/>
  <c r="CT7" i="7"/>
  <c r="CS7" i="7"/>
  <c r="CR7" i="7"/>
  <c r="CQ7" i="7"/>
  <c r="CP7" i="7"/>
  <c r="CM7" i="7"/>
  <c r="CM11" i="7" s="1"/>
  <c r="CG7" i="7"/>
  <c r="CD7" i="7"/>
  <c r="CD11" i="7" s="1"/>
  <c r="BX7" i="7"/>
  <c r="BX11" i="7" s="1"/>
  <c r="BV7" i="7"/>
  <c r="BU7" i="7"/>
  <c r="BU11" i="7" s="1"/>
  <c r="BR7" i="7"/>
  <c r="BL7" i="7"/>
  <c r="BI7" i="7"/>
  <c r="BI11" i="7" s="1"/>
  <c r="BD7" i="7"/>
  <c r="BC7" i="7"/>
  <c r="BB7" i="7"/>
  <c r="BA7" i="7"/>
  <c r="AW7" i="7"/>
  <c r="AP7" i="7"/>
  <c r="AO7" i="7"/>
  <c r="AM7" i="7"/>
  <c r="AL7" i="7"/>
  <c r="AI7" i="7"/>
  <c r="AH7" i="7"/>
  <c r="AG7" i="7"/>
  <c r="AF7" i="7"/>
  <c r="AE7" i="7"/>
  <c r="AB7" i="7"/>
  <c r="AB11" i="7" s="1"/>
  <c r="W7" i="7"/>
  <c r="V7" i="7"/>
  <c r="U7" i="7"/>
  <c r="T7" i="7"/>
  <c r="S7" i="7"/>
  <c r="P7" i="7"/>
  <c r="K7" i="7"/>
  <c r="J7" i="7"/>
  <c r="I7" i="7"/>
  <c r="H7" i="7"/>
  <c r="H11" i="7" s="1"/>
  <c r="G7" i="7"/>
  <c r="G11" i="7" s="1"/>
  <c r="D7" i="7"/>
  <c r="BN15" i="1"/>
  <c r="BQ15" i="1" s="1"/>
  <c r="BN16" i="1"/>
  <c r="BQ16" i="1" s="1"/>
  <c r="BM15" i="1"/>
  <c r="BM16" i="1"/>
  <c r="BL15" i="1"/>
  <c r="BL16" i="1"/>
  <c r="BK15" i="1"/>
  <c r="BK16" i="1"/>
  <c r="BH15" i="1"/>
  <c r="BH16" i="1"/>
  <c r="BG15" i="1"/>
  <c r="BG16" i="1"/>
  <c r="BD15" i="1"/>
  <c r="BD16" i="1"/>
  <c r="BC15" i="1"/>
  <c r="BC16" i="1"/>
  <c r="AW15" i="1"/>
  <c r="AZ15" i="1" s="1"/>
  <c r="AW16" i="1"/>
  <c r="AZ16" i="1" s="1"/>
  <c r="AV15" i="1"/>
  <c r="AV16" i="1"/>
  <c r="AU15" i="1"/>
  <c r="AU16" i="1"/>
  <c r="AT15" i="1"/>
  <c r="AT16" i="1"/>
  <c r="AQ15" i="1"/>
  <c r="AQ16" i="1"/>
  <c r="AP15" i="1"/>
  <c r="AP16" i="1"/>
  <c r="AM15" i="1"/>
  <c r="AM16" i="1"/>
  <c r="AL15" i="1"/>
  <c r="AL16" i="1"/>
  <c r="AF15" i="1"/>
  <c r="AI15" i="1" s="1"/>
  <c r="AF16" i="1"/>
  <c r="AI16" i="1" s="1"/>
  <c r="AE15" i="1"/>
  <c r="AE16" i="1"/>
  <c r="AD15" i="1"/>
  <c r="AD16" i="1"/>
  <c r="AC15" i="1"/>
  <c r="AC16" i="1"/>
  <c r="Z15" i="1"/>
  <c r="Z16" i="1"/>
  <c r="Y15" i="1"/>
  <c r="Y16" i="1"/>
  <c r="V15" i="1"/>
  <c r="V16" i="1"/>
  <c r="U15" i="1"/>
  <c r="U16" i="1"/>
  <c r="AQ18" i="7" l="1"/>
  <c r="AS18" i="7" s="1"/>
  <c r="AI11" i="7"/>
  <c r="DR21" i="7"/>
  <c r="DO21" i="7"/>
  <c r="DQ11" i="7"/>
  <c r="DY11" i="7"/>
  <c r="DZ8" i="7"/>
  <c r="AG21" i="7"/>
  <c r="AG11" i="7"/>
  <c r="R23" i="7"/>
  <c r="W21" i="7"/>
  <c r="V11" i="7"/>
  <c r="S11" i="7"/>
  <c r="Q23" i="7"/>
  <c r="F23" i="7"/>
  <c r="AQ19" i="7"/>
  <c r="AT19" i="7" s="1"/>
  <c r="AQ17" i="7"/>
  <c r="AS17" i="7" s="1"/>
  <c r="I21" i="7"/>
  <c r="AO11" i="7"/>
  <c r="L8" i="7"/>
  <c r="J11" i="7"/>
  <c r="DZ19" i="7"/>
  <c r="EB19" i="7" s="1"/>
  <c r="DS14" i="7"/>
  <c r="DS17" i="7"/>
  <c r="DS20" i="7"/>
  <c r="DS15" i="7"/>
  <c r="DN11" i="7"/>
  <c r="DS9" i="7"/>
  <c r="DS10" i="7"/>
  <c r="DU11" i="7"/>
  <c r="DG18" i="7"/>
  <c r="DG17" i="7"/>
  <c r="DG16" i="7"/>
  <c r="DG19" i="7"/>
  <c r="CY21" i="7"/>
  <c r="DH10" i="7"/>
  <c r="DW18" i="7"/>
  <c r="CT11" i="7"/>
  <c r="DW17" i="7"/>
  <c r="CU19" i="7"/>
  <c r="CV9" i="7"/>
  <c r="CV10" i="7"/>
  <c r="CV8" i="7"/>
  <c r="BP23" i="7"/>
  <c r="BZ18" i="7"/>
  <c r="BZ16" i="7"/>
  <c r="BZ15" i="7"/>
  <c r="BQ23" i="7"/>
  <c r="AV23" i="7"/>
  <c r="BC11" i="7"/>
  <c r="BE15" i="7"/>
  <c r="BE18" i="7"/>
  <c r="BE16" i="7"/>
  <c r="AL11" i="7"/>
  <c r="AN15" i="7"/>
  <c r="AJ16" i="7"/>
  <c r="AJ20" i="7"/>
  <c r="AK9" i="7"/>
  <c r="AK8" i="7"/>
  <c r="X16" i="7"/>
  <c r="X13" i="7"/>
  <c r="U11" i="7"/>
  <c r="Y8" i="7"/>
  <c r="X15" i="7"/>
  <c r="X18" i="7"/>
  <c r="AN16" i="7"/>
  <c r="AN19" i="7"/>
  <c r="AN17" i="7"/>
  <c r="AM21" i="7"/>
  <c r="AN18" i="7"/>
  <c r="L20" i="7"/>
  <c r="L18" i="7"/>
  <c r="M10" i="7"/>
  <c r="DA23" i="7"/>
  <c r="CZ23" i="7"/>
  <c r="DC11" i="7"/>
  <c r="DE11" i="7"/>
  <c r="DF11" i="7"/>
  <c r="CS21" i="7"/>
  <c r="CP21" i="7"/>
  <c r="DZ9" i="7"/>
  <c r="EB9" i="7" s="1"/>
  <c r="CQ11" i="7"/>
  <c r="CR11" i="7"/>
  <c r="CR23" i="7" s="1"/>
  <c r="DW20" i="7"/>
  <c r="AQ10" i="7"/>
  <c r="AT10" i="7" s="1"/>
  <c r="AJ15" i="7"/>
  <c r="DN21" i="7"/>
  <c r="L17" i="7"/>
  <c r="BB21" i="7"/>
  <c r="DH8" i="7"/>
  <c r="M9" i="7"/>
  <c r="L13" i="7"/>
  <c r="AN14" i="7"/>
  <c r="DG9" i="7"/>
  <c r="DZ10" i="7"/>
  <c r="EC10" i="7" s="1"/>
  <c r="DG20" i="7"/>
  <c r="DS18" i="7"/>
  <c r="X19" i="7"/>
  <c r="BE19" i="7"/>
  <c r="D11" i="7"/>
  <c r="T11" i="7"/>
  <c r="AH11" i="7"/>
  <c r="BA11" i="7"/>
  <c r="BV11" i="7"/>
  <c r="DG10" i="7"/>
  <c r="BD11" i="7"/>
  <c r="AJ14" i="7"/>
  <c r="CU14" i="7"/>
  <c r="DD21" i="7"/>
  <c r="CS11" i="7"/>
  <c r="DK11" i="7"/>
  <c r="DX11" i="7"/>
  <c r="X8" i="7"/>
  <c r="BZ8" i="7"/>
  <c r="DW8" i="7"/>
  <c r="AQ9" i="7"/>
  <c r="AS9" i="7" s="1"/>
  <c r="CI9" i="7"/>
  <c r="DH9" i="7"/>
  <c r="Y10" i="7"/>
  <c r="BF10" i="7"/>
  <c r="BZ10" i="7"/>
  <c r="DW10" i="7"/>
  <c r="N23" i="7"/>
  <c r="AR23" i="7"/>
  <c r="CE23" i="7"/>
  <c r="CX23" i="7"/>
  <c r="D21" i="7"/>
  <c r="T21" i="7"/>
  <c r="AH21" i="7"/>
  <c r="BA21" i="7"/>
  <c r="BV21" i="7"/>
  <c r="CT21" i="7"/>
  <c r="L14" i="7"/>
  <c r="DZ14" i="7"/>
  <c r="EB14" i="7" s="1"/>
  <c r="CU15" i="7"/>
  <c r="AJ18" i="7"/>
  <c r="DS19" i="7"/>
  <c r="X20" i="7"/>
  <c r="BE20" i="7"/>
  <c r="BZ20" i="7"/>
  <c r="CU9" i="7"/>
  <c r="U21" i="7"/>
  <c r="AI21" i="7"/>
  <c r="BX21" i="7"/>
  <c r="BX23" i="7" s="1"/>
  <c r="DQ21" i="7"/>
  <c r="DQ23" i="7" s="1"/>
  <c r="DW15" i="7"/>
  <c r="AQ16" i="7"/>
  <c r="AS16" i="7" s="1"/>
  <c r="DZ17" i="7"/>
  <c r="EB17" i="7" s="1"/>
  <c r="CU18" i="7"/>
  <c r="DZ20" i="7"/>
  <c r="EB20" i="7" s="1"/>
  <c r="I11" i="7"/>
  <c r="W11" i="7"/>
  <c r="W23" i="7" s="1"/>
  <c r="AM11" i="7"/>
  <c r="CG11" i="7"/>
  <c r="CG23" i="7" s="1"/>
  <c r="CY11" i="7"/>
  <c r="CY23" i="7" s="1"/>
  <c r="DO11" i="7"/>
  <c r="DO23" i="7" s="1"/>
  <c r="H21" i="7"/>
  <c r="H23" i="7" s="1"/>
  <c r="V21" i="7"/>
  <c r="AL21" i="7"/>
  <c r="AL23" i="7" s="1"/>
  <c r="CD21" i="7"/>
  <c r="CD23" i="7" s="1"/>
  <c r="DB21" i="7"/>
  <c r="CI7" i="7"/>
  <c r="DB11" i="7"/>
  <c r="DH11" i="7" s="1"/>
  <c r="DP11" i="7"/>
  <c r="M8" i="7"/>
  <c r="DT8" i="7"/>
  <c r="Y9" i="7"/>
  <c r="BF9" i="7"/>
  <c r="BZ9" i="7"/>
  <c r="DW9" i="7"/>
  <c r="AN10" i="7"/>
  <c r="DT10" i="7"/>
  <c r="BI21" i="7"/>
  <c r="BI23" i="7" s="1"/>
  <c r="DC21" i="7"/>
  <c r="DC23" i="7" s="1"/>
  <c r="DW13" i="7"/>
  <c r="AQ14" i="7"/>
  <c r="AS14" i="7" s="1"/>
  <c r="DG14" i="7"/>
  <c r="DP21" i="7"/>
  <c r="L15" i="7"/>
  <c r="DZ15" i="7"/>
  <c r="EB15" i="7" s="1"/>
  <c r="CU16" i="7"/>
  <c r="AJ19" i="7"/>
  <c r="AN20" i="7"/>
  <c r="BD21" i="7"/>
  <c r="K11" i="7"/>
  <c r="AE11" i="7"/>
  <c r="AK11" i="7" s="1"/>
  <c r="AP11" i="7"/>
  <c r="AN8" i="7"/>
  <c r="J21" i="7"/>
  <c r="AB21" i="7"/>
  <c r="AB23" i="7" s="1"/>
  <c r="AO21" i="7"/>
  <c r="BL21" i="7"/>
  <c r="BO21" i="7" s="1"/>
  <c r="CM21" i="7"/>
  <c r="DE21" i="7"/>
  <c r="DV21" i="7"/>
  <c r="DV23" i="7" s="1"/>
  <c r="DW16" i="7"/>
  <c r="DZ18" i="7"/>
  <c r="EB18" i="7" s="1"/>
  <c r="P11" i="7"/>
  <c r="Y11" i="7" s="1"/>
  <c r="AF11" i="7"/>
  <c r="AW11" i="7"/>
  <c r="AW23" i="7" s="1"/>
  <c r="BR11" i="7"/>
  <c r="CP11" i="7"/>
  <c r="CV11" i="7" s="1"/>
  <c r="DD11" i="7"/>
  <c r="DR11" i="7"/>
  <c r="DR23" i="7" s="1"/>
  <c r="CI10" i="7"/>
  <c r="K21" i="7"/>
  <c r="AJ13" i="7"/>
  <c r="AP21" i="7"/>
  <c r="DF21" i="7"/>
  <c r="DX21" i="7"/>
  <c r="BR21" i="7"/>
  <c r="AJ17" i="7"/>
  <c r="BZ19" i="7"/>
  <c r="DW19" i="7"/>
  <c r="AQ20" i="7"/>
  <c r="AS20" i="7" s="1"/>
  <c r="AG23" i="7"/>
  <c r="AJ8" i="7"/>
  <c r="AQ8" i="7"/>
  <c r="AS8" i="7" s="1"/>
  <c r="AN9" i="7"/>
  <c r="DT9" i="7"/>
  <c r="AK10" i="7"/>
  <c r="CU10" i="7"/>
  <c r="P21" i="7"/>
  <c r="AF21" i="7"/>
  <c r="AW21" i="7"/>
  <c r="BZ13" i="7"/>
  <c r="CQ21" i="7"/>
  <c r="DK21" i="7"/>
  <c r="DY21" i="7"/>
  <c r="DY23" i="7" s="1"/>
  <c r="X14" i="7"/>
  <c r="BE14" i="7"/>
  <c r="BZ14" i="7"/>
  <c r="DW14" i="7"/>
  <c r="AQ15" i="7"/>
  <c r="AT15" i="7" s="1"/>
  <c r="DG15" i="7"/>
  <c r="L16" i="7"/>
  <c r="DZ16" i="7"/>
  <c r="EB16" i="7" s="1"/>
  <c r="CU17" i="7"/>
  <c r="CU20" i="7"/>
  <c r="EA23" i="7"/>
  <c r="BM23" i="7"/>
  <c r="BC21" i="7"/>
  <c r="BC23" i="7" s="1"/>
  <c r="AX23" i="7"/>
  <c r="BB23" i="7" s="1"/>
  <c r="BJ23" i="7"/>
  <c r="AZ21" i="7"/>
  <c r="AZ23" i="7" s="1"/>
  <c r="BN21" i="7"/>
  <c r="AZ11" i="7"/>
  <c r="BL11" i="7"/>
  <c r="BE8" i="7"/>
  <c r="BK23" i="7"/>
  <c r="BH23" i="7"/>
  <c r="BN8" i="7"/>
  <c r="EB10" i="7"/>
  <c r="EC8" i="7"/>
  <c r="EB8" i="7"/>
  <c r="DN23" i="7"/>
  <c r="DT11" i="7"/>
  <c r="L7" i="7"/>
  <c r="X7" i="7"/>
  <c r="AJ7" i="7"/>
  <c r="AN7" i="7"/>
  <c r="BE7" i="7"/>
  <c r="BN7" i="7"/>
  <c r="BZ7" i="7"/>
  <c r="BZ11" i="7" s="1"/>
  <c r="CJ7" i="7"/>
  <c r="CV7" i="7"/>
  <c r="DH7" i="7"/>
  <c r="DT7" i="7"/>
  <c r="DZ7" i="7"/>
  <c r="CI8" i="7"/>
  <c r="CI11" i="7" s="1"/>
  <c r="CU8" i="7"/>
  <c r="DG8" i="7"/>
  <c r="DS8" i="7"/>
  <c r="L9" i="7"/>
  <c r="X9" i="7"/>
  <c r="AJ9" i="7"/>
  <c r="BE9" i="7"/>
  <c r="BN9" i="7"/>
  <c r="L10" i="7"/>
  <c r="X10" i="7"/>
  <c r="AJ10" i="7"/>
  <c r="BE10" i="7"/>
  <c r="BN10" i="7"/>
  <c r="AT18" i="7"/>
  <c r="M7" i="7"/>
  <c r="Y7" i="7"/>
  <c r="AK7" i="7"/>
  <c r="AQ7" i="7"/>
  <c r="BF7" i="7"/>
  <c r="BO7" i="7"/>
  <c r="CU7" i="7"/>
  <c r="DG7" i="7"/>
  <c r="DS7" i="7"/>
  <c r="DW7" i="7"/>
  <c r="M13" i="7"/>
  <c r="Y13" i="7"/>
  <c r="AK13" i="7"/>
  <c r="AQ13" i="7"/>
  <c r="BE13" i="7"/>
  <c r="CV13" i="7"/>
  <c r="DG13" i="7"/>
  <c r="DT13" i="7"/>
  <c r="DZ13" i="7"/>
  <c r="M14" i="7"/>
  <c r="Y14" i="7"/>
  <c r="AK14" i="7"/>
  <c r="BF14" i="7"/>
  <c r="BO14" i="7"/>
  <c r="CV14" i="7"/>
  <c r="DH14" i="7"/>
  <c r="DT14" i="7"/>
  <c r="M15" i="7"/>
  <c r="Y15" i="7"/>
  <c r="AK15" i="7"/>
  <c r="BF15" i="7"/>
  <c r="BO15" i="7"/>
  <c r="CV15" i="7"/>
  <c r="DH15" i="7"/>
  <c r="DT15" i="7"/>
  <c r="M16" i="7"/>
  <c r="Y16" i="7"/>
  <c r="AK16" i="7"/>
  <c r="BF16" i="7"/>
  <c r="BO16" i="7"/>
  <c r="CV16" i="7"/>
  <c r="DH16" i="7"/>
  <c r="DT16" i="7"/>
  <c r="M17" i="7"/>
  <c r="Y17" i="7"/>
  <c r="AK17" i="7"/>
  <c r="BF17" i="7"/>
  <c r="BO17" i="7"/>
  <c r="CV17" i="7"/>
  <c r="DH17" i="7"/>
  <c r="DT17" i="7"/>
  <c r="M18" i="7"/>
  <c r="Y18" i="7"/>
  <c r="AK18" i="7"/>
  <c r="BF18" i="7"/>
  <c r="BO18" i="7"/>
  <c r="CV18" i="7"/>
  <c r="DH18" i="7"/>
  <c r="DT18" i="7"/>
  <c r="M19" i="7"/>
  <c r="Y19" i="7"/>
  <c r="AK19" i="7"/>
  <c r="BF19" i="7"/>
  <c r="BO19" i="7"/>
  <c r="CV19" i="7"/>
  <c r="DH19" i="7"/>
  <c r="DT19" i="7"/>
  <c r="M20" i="7"/>
  <c r="Y20" i="7"/>
  <c r="AK20" i="7"/>
  <c r="BF20" i="7"/>
  <c r="BO20" i="7"/>
  <c r="CV20" i="7"/>
  <c r="DH20" i="7"/>
  <c r="DT20" i="7"/>
  <c r="G21" i="7"/>
  <c r="S21" i="7"/>
  <c r="AE21" i="7"/>
  <c r="AK21" i="7" s="1"/>
  <c r="BU21" i="7"/>
  <c r="BU23" i="7" s="1"/>
  <c r="DU21" i="7"/>
  <c r="DU23" i="7" s="1"/>
  <c r="AY23" i="7"/>
  <c r="BD23" i="7" s="1"/>
  <c r="BB11" i="7"/>
  <c r="AN13" i="7"/>
  <c r="BF13" i="7"/>
  <c r="BO13" i="7"/>
  <c r="CI13" i="7"/>
  <c r="CI21" i="7" s="1"/>
  <c r="CU13" i="7"/>
  <c r="DH13" i="7"/>
  <c r="DS13" i="7"/>
  <c r="BP16" i="1"/>
  <c r="BP15" i="1"/>
  <c r="AH15" i="1"/>
  <c r="AY15" i="1"/>
  <c r="AH16" i="1"/>
  <c r="AY16" i="1"/>
  <c r="AI23" i="7" l="1"/>
  <c r="V23" i="7"/>
  <c r="DS21" i="7"/>
  <c r="DT21" i="7"/>
  <c r="DD23" i="7"/>
  <c r="EC19" i="7"/>
  <c r="EC16" i="7"/>
  <c r="CT23" i="7"/>
  <c r="BA23" i="7"/>
  <c r="BL23" i="7"/>
  <c r="BO23" i="7" s="1"/>
  <c r="AS19" i="7"/>
  <c r="AT9" i="7"/>
  <c r="AT8" i="7"/>
  <c r="AO23" i="7"/>
  <c r="AS10" i="7"/>
  <c r="U23" i="7"/>
  <c r="I23" i="7"/>
  <c r="AT17" i="7"/>
  <c r="AT16" i="7"/>
  <c r="AS15" i="7"/>
  <c r="AT14" i="7"/>
  <c r="J23" i="7"/>
  <c r="DS11" i="7"/>
  <c r="DH21" i="7"/>
  <c r="DF23" i="7"/>
  <c r="DW11" i="7"/>
  <c r="DW23" i="7" s="1"/>
  <c r="DE23" i="7"/>
  <c r="BE21" i="7"/>
  <c r="AH23" i="7"/>
  <c r="AJ21" i="7"/>
  <c r="AF23" i="7"/>
  <c r="T23" i="7"/>
  <c r="X21" i="7"/>
  <c r="D23" i="7"/>
  <c r="M21" i="7"/>
  <c r="AM23" i="7"/>
  <c r="L21" i="7"/>
  <c r="AN21" i="7"/>
  <c r="M11" i="7"/>
  <c r="EC18" i="7"/>
  <c r="DG21" i="7"/>
  <c r="DB23" i="7"/>
  <c r="DH23" i="7" s="1"/>
  <c r="CP23" i="7"/>
  <c r="EC20" i="7"/>
  <c r="CS23" i="7"/>
  <c r="EC15" i="7"/>
  <c r="CV21" i="7"/>
  <c r="EC9" i="7"/>
  <c r="CQ23" i="7"/>
  <c r="DX23" i="7"/>
  <c r="DK23" i="7"/>
  <c r="DT23" i="7" s="1"/>
  <c r="K23" i="7"/>
  <c r="BZ21" i="7"/>
  <c r="BZ23" i="7" s="1"/>
  <c r="BV23" i="7"/>
  <c r="CM23" i="7"/>
  <c r="AP23" i="7"/>
  <c r="EC14" i="7"/>
  <c r="BF11" i="7"/>
  <c r="P23" i="7"/>
  <c r="DP23" i="7"/>
  <c r="AN11" i="7"/>
  <c r="CU11" i="7"/>
  <c r="EC17" i="7"/>
  <c r="BO11" i="7"/>
  <c r="BF21" i="7"/>
  <c r="CU21" i="7"/>
  <c r="DG11" i="7"/>
  <c r="Y21" i="7"/>
  <c r="AT20" i="7"/>
  <c r="BF23" i="7"/>
  <c r="DW21" i="7"/>
  <c r="BR23" i="7"/>
  <c r="AS13" i="7"/>
  <c r="AQ21" i="7"/>
  <c r="AT21" i="7" s="1"/>
  <c r="AT13" i="7"/>
  <c r="AQ11" i="7"/>
  <c r="AT7" i="7"/>
  <c r="AS7" i="7"/>
  <c r="CI23" i="7"/>
  <c r="BE11" i="7"/>
  <c r="AJ11" i="7"/>
  <c r="L11" i="7"/>
  <c r="S23" i="7"/>
  <c r="G23" i="7"/>
  <c r="M23" i="7" s="1"/>
  <c r="DZ21" i="7"/>
  <c r="EC21" i="7" s="1"/>
  <c r="EB13" i="7"/>
  <c r="EB21" i="7" s="1"/>
  <c r="EC13" i="7"/>
  <c r="DZ11" i="7"/>
  <c r="EB7" i="7"/>
  <c r="EB11" i="7" s="1"/>
  <c r="EC7" i="7"/>
  <c r="DS23" i="7"/>
  <c r="AE23" i="7"/>
  <c r="AK23" i="7" s="1"/>
  <c r="BN11" i="7"/>
  <c r="BN23" i="7" s="1"/>
  <c r="X11" i="7"/>
  <c r="O15" i="1"/>
  <c r="BS15" i="1" s="1"/>
  <c r="O16" i="1"/>
  <c r="BS16" i="1" s="1"/>
  <c r="N15" i="1"/>
  <c r="BR15" i="1" s="1"/>
  <c r="N16" i="1"/>
  <c r="BR16" i="1" s="1"/>
  <c r="M15" i="1"/>
  <c r="M16" i="1"/>
  <c r="L15" i="1"/>
  <c r="L16" i="1"/>
  <c r="E15" i="1"/>
  <c r="E16" i="1"/>
  <c r="D15" i="1"/>
  <c r="D16" i="1"/>
  <c r="I15" i="1"/>
  <c r="I16" i="1"/>
  <c r="H15" i="1"/>
  <c r="H16" i="1"/>
  <c r="AS11" i="7" l="1"/>
  <c r="CV23" i="7"/>
  <c r="AS21" i="7"/>
  <c r="AS23" i="7" s="1"/>
  <c r="X23" i="7"/>
  <c r="L23" i="7"/>
  <c r="DG23" i="7"/>
  <c r="BE23" i="7"/>
  <c r="AJ23" i="7"/>
  <c r="AN23" i="7"/>
  <c r="CU23" i="7"/>
  <c r="Y23" i="7"/>
  <c r="DZ23" i="7"/>
  <c r="EC23" i="7" s="1"/>
  <c r="EC11" i="7"/>
  <c r="AT11" i="7"/>
  <c r="AQ23" i="7"/>
  <c r="AT23" i="7" s="1"/>
  <c r="EB23" i="7"/>
  <c r="BV16" i="1"/>
  <c r="BU16" i="1"/>
  <c r="BV15" i="1"/>
  <c r="BU15" i="1"/>
  <c r="R16" i="1"/>
  <c r="Q16" i="1"/>
  <c r="R15" i="1"/>
  <c r="Q15" i="1"/>
  <c r="BI60" i="5"/>
  <c r="BI57" i="5"/>
  <c r="BE60" i="5"/>
  <c r="BE57" i="5"/>
  <c r="BA60" i="5"/>
  <c r="BA57" i="5"/>
  <c r="S60" i="5"/>
  <c r="S57" i="5"/>
  <c r="M9" i="5"/>
  <c r="D20" i="5"/>
  <c r="J60" i="5"/>
  <c r="J57" i="5"/>
  <c r="F60" i="5"/>
  <c r="F57" i="5"/>
  <c r="B60" i="5"/>
  <c r="B57" i="5"/>
  <c r="AU49" i="1"/>
  <c r="AU35" i="1"/>
  <c r="AU36" i="1"/>
  <c r="AU13" i="1"/>
  <c r="AQ13" i="1"/>
  <c r="AQ35" i="1"/>
  <c r="AQ30" i="1"/>
  <c r="AQ31" i="1"/>
  <c r="AQ32" i="1"/>
  <c r="AQ33" i="1"/>
  <c r="AQ34" i="1"/>
  <c r="AQ49" i="1"/>
  <c r="AM49" i="1"/>
  <c r="AM34" i="1"/>
  <c r="AM35" i="1"/>
  <c r="AM36" i="1"/>
  <c r="AM9" i="1"/>
  <c r="AM10" i="1"/>
  <c r="AM11" i="1"/>
  <c r="AM13" i="1"/>
  <c r="AR60" i="1"/>
  <c r="AR56" i="1"/>
  <c r="AR39" i="1"/>
  <c r="AN60" i="1"/>
  <c r="AN56" i="1"/>
  <c r="AN39" i="1"/>
  <c r="AJ60" i="1"/>
  <c r="AJ56" i="1"/>
  <c r="AJ39" i="1"/>
  <c r="AD9" i="1"/>
  <c r="AD10" i="1"/>
  <c r="AD11" i="1"/>
  <c r="AD12" i="1"/>
  <c r="AD13" i="1"/>
  <c r="AD35" i="1"/>
  <c r="AD36" i="1"/>
  <c r="AD49" i="1"/>
  <c r="AA60" i="1"/>
  <c r="AA56" i="1"/>
  <c r="AA39" i="1"/>
  <c r="Z7" i="1"/>
  <c r="Z8" i="1"/>
  <c r="Z9" i="1"/>
  <c r="Z10" i="1"/>
  <c r="Z11" i="1"/>
  <c r="Z12" i="1"/>
  <c r="Z13" i="1"/>
  <c r="Z14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48" i="1"/>
  <c r="Z49" i="1"/>
  <c r="Z50" i="1"/>
  <c r="Z51" i="1"/>
  <c r="Z52" i="1"/>
  <c r="Z53" i="1"/>
  <c r="Z54" i="1"/>
  <c r="W60" i="1"/>
  <c r="W56" i="1"/>
  <c r="W39" i="1"/>
  <c r="V9" i="1"/>
  <c r="V10" i="1"/>
  <c r="V11" i="1"/>
  <c r="V12" i="1"/>
  <c r="V1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49" i="1"/>
  <c r="V50" i="1"/>
  <c r="V51" i="1"/>
  <c r="V52" i="1"/>
  <c r="V53" i="1"/>
  <c r="V54" i="1"/>
  <c r="S60" i="1"/>
  <c r="S56" i="1"/>
  <c r="S39" i="1"/>
  <c r="E13" i="1"/>
  <c r="E14" i="1"/>
  <c r="E25" i="1"/>
  <c r="E26" i="1"/>
  <c r="E27" i="1"/>
  <c r="E28" i="1"/>
  <c r="E29" i="1"/>
  <c r="E30" i="1"/>
  <c r="E31" i="1"/>
  <c r="E32" i="1"/>
  <c r="E33" i="1"/>
  <c r="E34" i="1"/>
  <c r="E35" i="1"/>
  <c r="E36" i="1"/>
  <c r="E49" i="1"/>
  <c r="E50" i="1"/>
  <c r="E51" i="1"/>
  <c r="E52" i="1"/>
  <c r="E53" i="1"/>
  <c r="E54" i="1"/>
  <c r="B56" i="1"/>
  <c r="B39" i="1"/>
  <c r="I13" i="1"/>
  <c r="I6" i="1"/>
  <c r="I7" i="1"/>
  <c r="I8" i="1"/>
  <c r="I9" i="1"/>
  <c r="I10" i="1"/>
  <c r="I11" i="1"/>
  <c r="I12" i="1"/>
  <c r="I36" i="1"/>
  <c r="I25" i="1"/>
  <c r="I26" i="1"/>
  <c r="I27" i="1"/>
  <c r="I28" i="1"/>
  <c r="I29" i="1"/>
  <c r="I30" i="1"/>
  <c r="I31" i="1"/>
  <c r="I32" i="1"/>
  <c r="I33" i="1"/>
  <c r="I34" i="1"/>
  <c r="I35" i="1"/>
  <c r="I49" i="1"/>
  <c r="I50" i="1"/>
  <c r="I51" i="1"/>
  <c r="I52" i="1"/>
  <c r="I53" i="1"/>
  <c r="I54" i="1"/>
  <c r="F56" i="1"/>
  <c r="F39" i="1"/>
  <c r="M7" i="1"/>
  <c r="M13" i="1"/>
  <c r="M25" i="1"/>
  <c r="M26" i="1"/>
  <c r="M27" i="1"/>
  <c r="M28" i="1"/>
  <c r="M29" i="1"/>
  <c r="M30" i="1"/>
  <c r="M31" i="1"/>
  <c r="M32" i="1"/>
  <c r="M33" i="1"/>
  <c r="M34" i="1"/>
  <c r="M35" i="1"/>
  <c r="M36" i="1"/>
  <c r="M50" i="1"/>
  <c r="M51" i="1"/>
  <c r="M52" i="1"/>
  <c r="M53" i="1"/>
  <c r="M54" i="1"/>
  <c r="M49" i="1"/>
  <c r="J56" i="1"/>
  <c r="J39" i="1"/>
  <c r="H30" i="1"/>
  <c r="H31" i="1"/>
  <c r="H32" i="1"/>
  <c r="H33" i="1"/>
  <c r="H34" i="1"/>
  <c r="H35" i="1"/>
  <c r="H36" i="1"/>
  <c r="H37" i="1"/>
  <c r="BD13" i="1"/>
  <c r="BA56" i="1"/>
  <c r="BA39" i="1"/>
  <c r="BD49" i="1"/>
  <c r="BD35" i="1"/>
  <c r="BD36" i="1"/>
  <c r="BD30" i="1"/>
  <c r="BH49" i="1"/>
  <c r="BH35" i="1"/>
  <c r="BH36" i="1"/>
  <c r="BH13" i="1"/>
  <c r="BE56" i="1"/>
  <c r="BE39" i="1"/>
  <c r="BI56" i="1"/>
  <c r="BI39" i="1"/>
  <c r="BI25" i="6"/>
  <c r="BI15" i="6"/>
  <c r="BE25" i="6"/>
  <c r="BE15" i="6"/>
  <c r="BA25" i="6"/>
  <c r="BA15" i="6"/>
  <c r="AA25" i="6"/>
  <c r="AA15" i="6"/>
  <c r="W25" i="6"/>
  <c r="W15" i="6"/>
  <c r="S25" i="6"/>
  <c r="S15" i="6"/>
  <c r="J25" i="6"/>
  <c r="J15" i="6"/>
  <c r="F25" i="6"/>
  <c r="F15" i="6"/>
  <c r="B25" i="6"/>
  <c r="B15" i="6"/>
  <c r="B26" i="6" s="1"/>
  <c r="BT7" i="6" l="1"/>
  <c r="BN18" i="6"/>
  <c r="BN19" i="6"/>
  <c r="BN20" i="6"/>
  <c r="BN21" i="6"/>
  <c r="BN22" i="6"/>
  <c r="BN23" i="6"/>
  <c r="BN24" i="6"/>
  <c r="BM18" i="6"/>
  <c r="BM19" i="6"/>
  <c r="BM20" i="6"/>
  <c r="BM21" i="6"/>
  <c r="BM22" i="6"/>
  <c r="BM23" i="6"/>
  <c r="BM24" i="6"/>
  <c r="BO25" i="6" l="1"/>
  <c r="BJ25" i="6"/>
  <c r="BF25" i="6"/>
  <c r="BB25" i="6"/>
  <c r="BM25" i="6"/>
  <c r="AS25" i="6"/>
  <c r="AN25" i="6"/>
  <c r="AK25" i="6"/>
  <c r="AJ25" i="6"/>
  <c r="AG25" i="6"/>
  <c r="AB25" i="6"/>
  <c r="X25" i="6"/>
  <c r="T25" i="6"/>
  <c r="K25" i="6"/>
  <c r="G25" i="6"/>
  <c r="C25" i="6"/>
  <c r="BT24" i="6"/>
  <c r="BQ24" i="6"/>
  <c r="BL24" i="6"/>
  <c r="BK24" i="6"/>
  <c r="BH24" i="6"/>
  <c r="BG24" i="6"/>
  <c r="BD24" i="6"/>
  <c r="BC24" i="6"/>
  <c r="AW24" i="6"/>
  <c r="AZ24" i="6" s="1"/>
  <c r="AV24" i="6"/>
  <c r="AU24" i="6"/>
  <c r="AT24" i="6"/>
  <c r="AQ24" i="6"/>
  <c r="AP24" i="6"/>
  <c r="AM24" i="6"/>
  <c r="AL24" i="6"/>
  <c r="AF24" i="6"/>
  <c r="AI24" i="6" s="1"/>
  <c r="AE24" i="6"/>
  <c r="AD24" i="6"/>
  <c r="AC24" i="6"/>
  <c r="Z24" i="6"/>
  <c r="Y24" i="6"/>
  <c r="V24" i="6"/>
  <c r="U24" i="6"/>
  <c r="O24" i="6"/>
  <c r="Q24" i="6" s="1"/>
  <c r="N24" i="6"/>
  <c r="BR24" i="6" s="1"/>
  <c r="M24" i="6"/>
  <c r="L24" i="6"/>
  <c r="I24" i="6"/>
  <c r="H24" i="6"/>
  <c r="E24" i="6"/>
  <c r="D24" i="6"/>
  <c r="BT23" i="6"/>
  <c r="BQ23" i="6"/>
  <c r="BL23" i="6"/>
  <c r="BK23" i="6"/>
  <c r="BH23" i="6"/>
  <c r="BG23" i="6"/>
  <c r="BD23" i="6"/>
  <c r="BC23" i="6"/>
  <c r="AW23" i="6"/>
  <c r="AZ23" i="6" s="1"/>
  <c r="AV23" i="6"/>
  <c r="AU23" i="6"/>
  <c r="AT23" i="6"/>
  <c r="AQ23" i="6"/>
  <c r="AP23" i="6"/>
  <c r="AM23" i="6"/>
  <c r="AL23" i="6"/>
  <c r="AF23" i="6"/>
  <c r="AI23" i="6" s="1"/>
  <c r="AE23" i="6"/>
  <c r="AD23" i="6"/>
  <c r="AC23" i="6"/>
  <c r="Z23" i="6"/>
  <c r="Y23" i="6"/>
  <c r="V23" i="6"/>
  <c r="U23" i="6"/>
  <c r="O23" i="6"/>
  <c r="R23" i="6" s="1"/>
  <c r="N23" i="6"/>
  <c r="BR23" i="6" s="1"/>
  <c r="M23" i="6"/>
  <c r="L23" i="6"/>
  <c r="I23" i="6"/>
  <c r="H23" i="6"/>
  <c r="E23" i="6"/>
  <c r="D23" i="6"/>
  <c r="BT22" i="6"/>
  <c r="BQ22" i="6"/>
  <c r="BL22" i="6"/>
  <c r="BK22" i="6"/>
  <c r="BH22" i="6"/>
  <c r="BG22" i="6"/>
  <c r="BD22" i="6"/>
  <c r="BC22" i="6"/>
  <c r="AW22" i="6"/>
  <c r="AZ22" i="6" s="1"/>
  <c r="AV22" i="6"/>
  <c r="AU22" i="6"/>
  <c r="AT22" i="6"/>
  <c r="AQ22" i="6"/>
  <c r="AP22" i="6"/>
  <c r="AM22" i="6"/>
  <c r="AL22" i="6"/>
  <c r="AF22" i="6"/>
  <c r="AI22" i="6" s="1"/>
  <c r="AE22" i="6"/>
  <c r="AD22" i="6"/>
  <c r="AC22" i="6"/>
  <c r="Z22" i="6"/>
  <c r="Y22" i="6"/>
  <c r="V22" i="6"/>
  <c r="U22" i="6"/>
  <c r="O22" i="6"/>
  <c r="BS22" i="6" s="1"/>
  <c r="N22" i="6"/>
  <c r="BR22" i="6" s="1"/>
  <c r="M22" i="6"/>
  <c r="L22" i="6"/>
  <c r="I22" i="6"/>
  <c r="H22" i="6"/>
  <c r="E22" i="6"/>
  <c r="D22" i="6"/>
  <c r="BT21" i="6"/>
  <c r="BQ21" i="6"/>
  <c r="BL21" i="6"/>
  <c r="BK21" i="6"/>
  <c r="BH21" i="6"/>
  <c r="BG21" i="6"/>
  <c r="BD21" i="6"/>
  <c r="BC21" i="6"/>
  <c r="AW21" i="6"/>
  <c r="AZ21" i="6" s="1"/>
  <c r="AV21" i="6"/>
  <c r="AU21" i="6"/>
  <c r="AT21" i="6"/>
  <c r="AQ21" i="6"/>
  <c r="AP21" i="6"/>
  <c r="AM21" i="6"/>
  <c r="AL21" i="6"/>
  <c r="AF21" i="6"/>
  <c r="AI21" i="6" s="1"/>
  <c r="AE21" i="6"/>
  <c r="AD21" i="6"/>
  <c r="AC21" i="6"/>
  <c r="Z21" i="6"/>
  <c r="Y21" i="6"/>
  <c r="V21" i="6"/>
  <c r="U21" i="6"/>
  <c r="O21" i="6"/>
  <c r="Q21" i="6" s="1"/>
  <c r="N21" i="6"/>
  <c r="M21" i="6"/>
  <c r="L21" i="6"/>
  <c r="I21" i="6"/>
  <c r="H21" i="6"/>
  <c r="E21" i="6"/>
  <c r="D21" i="6"/>
  <c r="BT20" i="6"/>
  <c r="BQ20" i="6"/>
  <c r="BL20" i="6"/>
  <c r="BK20" i="6"/>
  <c r="BH20" i="6"/>
  <c r="BG20" i="6"/>
  <c r="BD20" i="6"/>
  <c r="BC20" i="6"/>
  <c r="AW20" i="6"/>
  <c r="AZ20" i="6" s="1"/>
  <c r="AV20" i="6"/>
  <c r="AU20" i="6"/>
  <c r="AT20" i="6"/>
  <c r="AQ20" i="6"/>
  <c r="AP20" i="6"/>
  <c r="AM20" i="6"/>
  <c r="AL20" i="6"/>
  <c r="AF20" i="6"/>
  <c r="AI20" i="6" s="1"/>
  <c r="AE20" i="6"/>
  <c r="AD20" i="6"/>
  <c r="AC20" i="6"/>
  <c r="Z20" i="6"/>
  <c r="Y20" i="6"/>
  <c r="V20" i="6"/>
  <c r="U20" i="6"/>
  <c r="O20" i="6"/>
  <c r="BS20" i="6" s="1"/>
  <c r="N20" i="6"/>
  <c r="BR20" i="6" s="1"/>
  <c r="M20" i="6"/>
  <c r="L20" i="6"/>
  <c r="I20" i="6"/>
  <c r="H20" i="6"/>
  <c r="E20" i="6"/>
  <c r="D20" i="6"/>
  <c r="BT19" i="6"/>
  <c r="BQ19" i="6"/>
  <c r="BL19" i="6"/>
  <c r="BK19" i="6"/>
  <c r="BH19" i="6"/>
  <c r="BG19" i="6"/>
  <c r="BD19" i="6"/>
  <c r="BC19" i="6"/>
  <c r="AW19" i="6"/>
  <c r="AZ19" i="6" s="1"/>
  <c r="AV19" i="6"/>
  <c r="AU19" i="6"/>
  <c r="AT19" i="6"/>
  <c r="AQ19" i="6"/>
  <c r="AP19" i="6"/>
  <c r="AM19" i="6"/>
  <c r="AL19" i="6"/>
  <c r="AF19" i="6"/>
  <c r="AI19" i="6" s="1"/>
  <c r="AE19" i="6"/>
  <c r="AD19" i="6"/>
  <c r="AC19" i="6"/>
  <c r="Z19" i="6"/>
  <c r="Y19" i="6"/>
  <c r="V19" i="6"/>
  <c r="U19" i="6"/>
  <c r="O19" i="6"/>
  <c r="Q19" i="6" s="1"/>
  <c r="N19" i="6"/>
  <c r="BR19" i="6" s="1"/>
  <c r="M19" i="6"/>
  <c r="L19" i="6"/>
  <c r="I19" i="6"/>
  <c r="H19" i="6"/>
  <c r="E19" i="6"/>
  <c r="D19" i="6"/>
  <c r="BT18" i="6"/>
  <c r="BQ18" i="6"/>
  <c r="BL18" i="6"/>
  <c r="BK18" i="6"/>
  <c r="BH18" i="6"/>
  <c r="BG18" i="6"/>
  <c r="BD18" i="6"/>
  <c r="BC18" i="6"/>
  <c r="AW18" i="6"/>
  <c r="AZ18" i="6" s="1"/>
  <c r="AV18" i="6"/>
  <c r="AU18" i="6"/>
  <c r="AT18" i="6"/>
  <c r="AP18" i="6"/>
  <c r="AL18" i="6"/>
  <c r="AF18" i="6"/>
  <c r="AI18" i="6" s="1"/>
  <c r="AE18" i="6"/>
  <c r="AD18" i="6"/>
  <c r="AC18" i="6"/>
  <c r="Z18" i="6"/>
  <c r="Y18" i="6"/>
  <c r="V18" i="6"/>
  <c r="U18" i="6"/>
  <c r="O18" i="6"/>
  <c r="N18" i="6"/>
  <c r="M18" i="6"/>
  <c r="L18" i="6"/>
  <c r="I18" i="6"/>
  <c r="H18" i="6"/>
  <c r="E18" i="6"/>
  <c r="D18" i="6"/>
  <c r="BT17" i="6"/>
  <c r="BN17" i="6"/>
  <c r="BQ17" i="6" s="1"/>
  <c r="BM17" i="6"/>
  <c r="BL17" i="6"/>
  <c r="BK17" i="6"/>
  <c r="BH17" i="6"/>
  <c r="BG17" i="6"/>
  <c r="BD17" i="6"/>
  <c r="BC17" i="6"/>
  <c r="AW17" i="6"/>
  <c r="AZ17" i="6" s="1"/>
  <c r="AV17" i="6"/>
  <c r="AU17" i="6"/>
  <c r="AT17" i="6"/>
  <c r="AQ17" i="6"/>
  <c r="AP17" i="6"/>
  <c r="AM17" i="6"/>
  <c r="AL17" i="6"/>
  <c r="AF17" i="6"/>
  <c r="AI17" i="6" s="1"/>
  <c r="AE17" i="6"/>
  <c r="AD17" i="6"/>
  <c r="AC17" i="6"/>
  <c r="Z17" i="6"/>
  <c r="Y17" i="6"/>
  <c r="V17" i="6"/>
  <c r="U17" i="6"/>
  <c r="O17" i="6"/>
  <c r="N17" i="6"/>
  <c r="M17" i="6"/>
  <c r="L17" i="6"/>
  <c r="I17" i="6"/>
  <c r="H17" i="6"/>
  <c r="E17" i="6"/>
  <c r="D17" i="6"/>
  <c r="BT16" i="6"/>
  <c r="BN16" i="6"/>
  <c r="BQ16" i="6" s="1"/>
  <c r="BM16" i="6"/>
  <c r="BL16" i="6"/>
  <c r="BK16" i="6"/>
  <c r="BH16" i="6"/>
  <c r="BG16" i="6"/>
  <c r="BD16" i="6"/>
  <c r="BC16" i="6"/>
  <c r="AW16" i="6"/>
  <c r="AZ16" i="6" s="1"/>
  <c r="AV16" i="6"/>
  <c r="AU16" i="6"/>
  <c r="AT16" i="6"/>
  <c r="AQ16" i="6"/>
  <c r="AP16" i="6"/>
  <c r="AM16" i="6"/>
  <c r="AL16" i="6"/>
  <c r="AF16" i="6"/>
  <c r="AI16" i="6" s="1"/>
  <c r="AE16" i="6"/>
  <c r="AD16" i="6"/>
  <c r="AC16" i="6"/>
  <c r="Z16" i="6"/>
  <c r="Y16" i="6"/>
  <c r="V16" i="6"/>
  <c r="U16" i="6"/>
  <c r="O16" i="6"/>
  <c r="N16" i="6"/>
  <c r="BR16" i="6" s="1"/>
  <c r="M16" i="6"/>
  <c r="L16" i="6"/>
  <c r="I16" i="6"/>
  <c r="H16" i="6"/>
  <c r="E16" i="6"/>
  <c r="D16" i="6"/>
  <c r="BO15" i="6"/>
  <c r="BJ15" i="6"/>
  <c r="BF15" i="6"/>
  <c r="BB15" i="6"/>
  <c r="AR15" i="6"/>
  <c r="AO15" i="6"/>
  <c r="AN15" i="6"/>
  <c r="AK15" i="6"/>
  <c r="AJ15" i="6"/>
  <c r="AG15" i="6"/>
  <c r="AB15" i="6"/>
  <c r="X15" i="6"/>
  <c r="T15" i="6"/>
  <c r="K15" i="6"/>
  <c r="K26" i="6" s="1"/>
  <c r="G15" i="6"/>
  <c r="C15" i="6"/>
  <c r="BT14" i="6"/>
  <c r="BN14" i="6"/>
  <c r="BQ14" i="6" s="1"/>
  <c r="BM14" i="6"/>
  <c r="BL14" i="6"/>
  <c r="BK14" i="6"/>
  <c r="BH14" i="6"/>
  <c r="BG14" i="6"/>
  <c r="BD14" i="6"/>
  <c r="BC14" i="6"/>
  <c r="AW14" i="6"/>
  <c r="AZ14" i="6" s="1"/>
  <c r="AV14" i="6"/>
  <c r="AU14" i="6"/>
  <c r="AT14" i="6"/>
  <c r="AQ14" i="6"/>
  <c r="AP14" i="6"/>
  <c r="AM14" i="6"/>
  <c r="AL14" i="6"/>
  <c r="AF14" i="6"/>
  <c r="AE14" i="6"/>
  <c r="AD14" i="6"/>
  <c r="AC14" i="6"/>
  <c r="Z14" i="6"/>
  <c r="Y14" i="6"/>
  <c r="V14" i="6"/>
  <c r="U14" i="6"/>
  <c r="O14" i="6"/>
  <c r="R14" i="6" s="1"/>
  <c r="N14" i="6"/>
  <c r="M14" i="6"/>
  <c r="L14" i="6"/>
  <c r="I14" i="6"/>
  <c r="H14" i="6"/>
  <c r="E14" i="6"/>
  <c r="D14" i="6"/>
  <c r="BT13" i="6"/>
  <c r="BN13" i="6"/>
  <c r="BQ13" i="6" s="1"/>
  <c r="BM13" i="6"/>
  <c r="BL13" i="6"/>
  <c r="BK13" i="6"/>
  <c r="BH13" i="6"/>
  <c r="BG13" i="6"/>
  <c r="BD13" i="6"/>
  <c r="BC13" i="6"/>
  <c r="AW13" i="6"/>
  <c r="AZ13" i="6" s="1"/>
  <c r="AV13" i="6"/>
  <c r="AU13" i="6"/>
  <c r="AT13" i="6"/>
  <c r="AQ13" i="6"/>
  <c r="AP13" i="6"/>
  <c r="AM13" i="6"/>
  <c r="AL13" i="6"/>
  <c r="AF13" i="6"/>
  <c r="AI13" i="6" s="1"/>
  <c r="AE13" i="6"/>
  <c r="AD13" i="6"/>
  <c r="AC13" i="6"/>
  <c r="Z13" i="6"/>
  <c r="Y13" i="6"/>
  <c r="V13" i="6"/>
  <c r="U13" i="6"/>
  <c r="O13" i="6"/>
  <c r="BS13" i="6" s="1"/>
  <c r="N13" i="6"/>
  <c r="BR13" i="6" s="1"/>
  <c r="M13" i="6"/>
  <c r="L13" i="6"/>
  <c r="I13" i="6"/>
  <c r="H13" i="6"/>
  <c r="E13" i="6"/>
  <c r="D13" i="6"/>
  <c r="BT12" i="6"/>
  <c r="BN12" i="6"/>
  <c r="BQ12" i="6" s="1"/>
  <c r="BM12" i="6"/>
  <c r="BL12" i="6"/>
  <c r="BK12" i="6"/>
  <c r="BH12" i="6"/>
  <c r="BG12" i="6"/>
  <c r="BD12" i="6"/>
  <c r="BC12" i="6"/>
  <c r="AW12" i="6"/>
  <c r="AZ12" i="6" s="1"/>
  <c r="AV12" i="6"/>
  <c r="AU12" i="6"/>
  <c r="AT12" i="6"/>
  <c r="AQ12" i="6"/>
  <c r="AP12" i="6"/>
  <c r="AM12" i="6"/>
  <c r="AL12" i="6"/>
  <c r="AF12" i="6"/>
  <c r="AI12" i="6" s="1"/>
  <c r="AE12" i="6"/>
  <c r="AD12" i="6"/>
  <c r="AC12" i="6"/>
  <c r="Z12" i="6"/>
  <c r="Y12" i="6"/>
  <c r="V12" i="6"/>
  <c r="U12" i="6"/>
  <c r="O12" i="6"/>
  <c r="Q12" i="6" s="1"/>
  <c r="N12" i="6"/>
  <c r="M12" i="6"/>
  <c r="L12" i="6"/>
  <c r="I12" i="6"/>
  <c r="H12" i="6"/>
  <c r="E12" i="6"/>
  <c r="D12" i="6"/>
  <c r="BT11" i="6"/>
  <c r="AW11" i="6"/>
  <c r="AZ11" i="6" s="1"/>
  <c r="AV11" i="6"/>
  <c r="AU11" i="6"/>
  <c r="AT11" i="6"/>
  <c r="AQ11" i="6"/>
  <c r="AP11" i="6"/>
  <c r="AM11" i="6"/>
  <c r="AL11" i="6"/>
  <c r="AF11" i="6"/>
  <c r="AI11" i="6" s="1"/>
  <c r="AE11" i="6"/>
  <c r="AD11" i="6"/>
  <c r="AC11" i="6"/>
  <c r="Z11" i="6"/>
  <c r="Y11" i="6"/>
  <c r="V11" i="6"/>
  <c r="U11" i="6"/>
  <c r="O11" i="6"/>
  <c r="R11" i="6" s="1"/>
  <c r="N11" i="6"/>
  <c r="M11" i="6"/>
  <c r="L11" i="6"/>
  <c r="I11" i="6"/>
  <c r="H11" i="6"/>
  <c r="E11" i="6"/>
  <c r="D11" i="6"/>
  <c r="BT10" i="6"/>
  <c r="BN10" i="6"/>
  <c r="BQ10" i="6" s="1"/>
  <c r="BM10" i="6"/>
  <c r="BL10" i="6"/>
  <c r="BK10" i="6"/>
  <c r="BH10" i="6"/>
  <c r="BG10" i="6"/>
  <c r="BD10" i="6"/>
  <c r="BC10" i="6"/>
  <c r="AW10" i="6"/>
  <c r="AZ10" i="6" s="1"/>
  <c r="AV10" i="6"/>
  <c r="AU10" i="6"/>
  <c r="AT10" i="6"/>
  <c r="AQ10" i="6"/>
  <c r="AP10" i="6"/>
  <c r="AM10" i="6"/>
  <c r="AL10" i="6"/>
  <c r="AF10" i="6"/>
  <c r="AI10" i="6" s="1"/>
  <c r="AE10" i="6"/>
  <c r="AD10" i="6"/>
  <c r="AC10" i="6"/>
  <c r="Z10" i="6"/>
  <c r="Y10" i="6"/>
  <c r="V10" i="6"/>
  <c r="U10" i="6"/>
  <c r="O10" i="6"/>
  <c r="Q10" i="6" s="1"/>
  <c r="N10" i="6"/>
  <c r="M10" i="6"/>
  <c r="L10" i="6"/>
  <c r="I10" i="6"/>
  <c r="H10" i="6"/>
  <c r="E10" i="6"/>
  <c r="D10" i="6"/>
  <c r="BT9" i="6"/>
  <c r="AW9" i="6"/>
  <c r="AZ9" i="6" s="1"/>
  <c r="AV9" i="6"/>
  <c r="AU9" i="6"/>
  <c r="AT9" i="6"/>
  <c r="AQ9" i="6"/>
  <c r="AP9" i="6"/>
  <c r="AM9" i="6"/>
  <c r="AL9" i="6"/>
  <c r="AF9" i="6"/>
  <c r="AH9" i="6" s="1"/>
  <c r="AE9" i="6"/>
  <c r="AD9" i="6"/>
  <c r="AC9" i="6"/>
  <c r="Z9" i="6"/>
  <c r="Y9" i="6"/>
  <c r="V9" i="6"/>
  <c r="U9" i="6"/>
  <c r="O9" i="6"/>
  <c r="Q9" i="6" s="1"/>
  <c r="N9" i="6"/>
  <c r="M9" i="6"/>
  <c r="L9" i="6"/>
  <c r="I9" i="6"/>
  <c r="H9" i="6"/>
  <c r="E9" i="6"/>
  <c r="D9" i="6"/>
  <c r="BT8" i="6"/>
  <c r="AW8" i="6"/>
  <c r="AZ8" i="6" s="1"/>
  <c r="AV8" i="6"/>
  <c r="AU8" i="6"/>
  <c r="AT8" i="6"/>
  <c r="AQ8" i="6"/>
  <c r="AP8" i="6"/>
  <c r="AM8" i="6"/>
  <c r="AL8" i="6"/>
  <c r="AF8" i="6"/>
  <c r="AI8" i="6" s="1"/>
  <c r="AE8" i="6"/>
  <c r="AD8" i="6"/>
  <c r="AC8" i="6"/>
  <c r="Z8" i="6"/>
  <c r="Y8" i="6"/>
  <c r="V8" i="6"/>
  <c r="U8" i="6"/>
  <c r="O8" i="6"/>
  <c r="R8" i="6" s="1"/>
  <c r="N8" i="6"/>
  <c r="M8" i="6"/>
  <c r="L8" i="6"/>
  <c r="I8" i="6"/>
  <c r="H8" i="6"/>
  <c r="E8" i="6"/>
  <c r="D8" i="6"/>
  <c r="BN7" i="6"/>
  <c r="BQ7" i="6" s="1"/>
  <c r="BM7" i="6"/>
  <c r="BL7" i="6"/>
  <c r="BK7" i="6"/>
  <c r="BH7" i="6"/>
  <c r="BG7" i="6"/>
  <c r="BD7" i="6"/>
  <c r="BC7" i="6"/>
  <c r="AW7" i="6"/>
  <c r="AV7" i="6"/>
  <c r="AT7" i="6"/>
  <c r="AP7" i="6"/>
  <c r="AL7" i="6"/>
  <c r="AF7" i="6"/>
  <c r="AI7" i="6" s="1"/>
  <c r="AE7" i="6"/>
  <c r="AC7" i="6"/>
  <c r="Z7" i="6"/>
  <c r="Y7" i="6"/>
  <c r="V7" i="6"/>
  <c r="U7" i="6"/>
  <c r="O7" i="6"/>
  <c r="N7" i="6"/>
  <c r="M7" i="6"/>
  <c r="L7" i="6"/>
  <c r="I7" i="6"/>
  <c r="H7" i="6"/>
  <c r="E7" i="6"/>
  <c r="D7" i="6"/>
  <c r="BT6" i="6"/>
  <c r="BN6" i="6"/>
  <c r="BP6" i="6" s="1"/>
  <c r="BM6" i="6"/>
  <c r="BL6" i="6"/>
  <c r="BK6" i="6"/>
  <c r="BH6" i="6"/>
  <c r="BG6" i="6"/>
  <c r="BD6" i="6"/>
  <c r="BC6" i="6"/>
  <c r="AW6" i="6"/>
  <c r="AY6" i="6" s="1"/>
  <c r="AV6" i="6"/>
  <c r="AT6" i="6"/>
  <c r="AP6" i="6"/>
  <c r="AL6" i="6"/>
  <c r="AF6" i="6"/>
  <c r="AH6" i="6" s="1"/>
  <c r="AE6" i="6"/>
  <c r="AC6" i="6"/>
  <c r="Z6" i="6"/>
  <c r="Y6" i="6"/>
  <c r="V6" i="6"/>
  <c r="U6" i="6"/>
  <c r="O6" i="6"/>
  <c r="Q6" i="6" s="1"/>
  <c r="N6" i="6"/>
  <c r="M6" i="6"/>
  <c r="L6" i="6"/>
  <c r="I6" i="6"/>
  <c r="H6" i="6"/>
  <c r="E6" i="6"/>
  <c r="D6" i="6"/>
  <c r="BO57" i="5"/>
  <c r="BT26" i="5"/>
  <c r="BT27" i="5"/>
  <c r="BT28" i="5"/>
  <c r="BT29" i="5"/>
  <c r="BT30" i="5"/>
  <c r="BT31" i="5"/>
  <c r="BT32" i="5"/>
  <c r="BT33" i="5"/>
  <c r="BT34" i="5"/>
  <c r="BT35" i="5"/>
  <c r="BT36" i="5"/>
  <c r="BT37" i="5"/>
  <c r="BT38" i="5"/>
  <c r="BT39" i="5"/>
  <c r="BT41" i="5"/>
  <c r="BT42" i="5"/>
  <c r="BT43" i="5"/>
  <c r="BT44" i="5"/>
  <c r="BT45" i="5"/>
  <c r="BT46" i="5"/>
  <c r="BT47" i="5"/>
  <c r="BT48" i="5"/>
  <c r="BT49" i="5"/>
  <c r="BT50" i="5"/>
  <c r="BT51" i="5"/>
  <c r="BT52" i="5"/>
  <c r="BT53" i="5"/>
  <c r="BT54" i="5"/>
  <c r="BT55" i="5"/>
  <c r="BT56" i="5"/>
  <c r="BT58" i="5"/>
  <c r="BT59" i="5"/>
  <c r="BT8" i="5"/>
  <c r="BT9" i="5"/>
  <c r="BT10" i="5"/>
  <c r="BT11" i="5"/>
  <c r="BT12" i="5"/>
  <c r="BT13" i="5"/>
  <c r="BT14" i="5"/>
  <c r="BT15" i="5"/>
  <c r="BT16" i="5"/>
  <c r="BT17" i="5"/>
  <c r="BT19" i="5"/>
  <c r="BT20" i="5"/>
  <c r="BT21" i="5"/>
  <c r="BT22" i="5"/>
  <c r="BT23" i="5"/>
  <c r="BT24" i="5"/>
  <c r="BT25" i="5"/>
  <c r="BT7" i="5"/>
  <c r="BN12" i="5"/>
  <c r="BP12" i="5" s="1"/>
  <c r="BN13" i="5"/>
  <c r="BQ13" i="5" s="1"/>
  <c r="BK32" i="5"/>
  <c r="BL32" i="5"/>
  <c r="BK22" i="5"/>
  <c r="BL22" i="5"/>
  <c r="BL12" i="5"/>
  <c r="BL13" i="5"/>
  <c r="BK12" i="5"/>
  <c r="BK13" i="5"/>
  <c r="BK11" i="5"/>
  <c r="BL11" i="5"/>
  <c r="BN11" i="5"/>
  <c r="BP11" i="5" s="1"/>
  <c r="BM13" i="5"/>
  <c r="BM12" i="5"/>
  <c r="BM11" i="5"/>
  <c r="BL8" i="5"/>
  <c r="BL9" i="5"/>
  <c r="BQ11" i="5" l="1"/>
  <c r="BQ12" i="5"/>
  <c r="BR18" i="6"/>
  <c r="BS18" i="6"/>
  <c r="BU18" i="6" s="1"/>
  <c r="BP13" i="5"/>
  <c r="BR6" i="6"/>
  <c r="BS17" i="6"/>
  <c r="BV17" i="6" s="1"/>
  <c r="Q17" i="6"/>
  <c r="BN25" i="6"/>
  <c r="BP25" i="6" s="1"/>
  <c r="BM15" i="6"/>
  <c r="AE15" i="6"/>
  <c r="AV15" i="6"/>
  <c r="E25" i="6"/>
  <c r="U25" i="6"/>
  <c r="Y25" i="6"/>
  <c r="AC25" i="6"/>
  <c r="AM25" i="6"/>
  <c r="AQ25" i="6"/>
  <c r="AU25" i="6"/>
  <c r="AE25" i="6"/>
  <c r="AV25" i="6"/>
  <c r="BG25" i="6"/>
  <c r="BD25" i="6"/>
  <c r="BR14" i="6"/>
  <c r="L15" i="6"/>
  <c r="AL15" i="6"/>
  <c r="AP15" i="6"/>
  <c r="AT15" i="6"/>
  <c r="O25" i="6"/>
  <c r="R25" i="6" s="1"/>
  <c r="AF25" i="6"/>
  <c r="AH25" i="6" s="1"/>
  <c r="AW25" i="6"/>
  <c r="AZ25" i="6" s="1"/>
  <c r="AY8" i="6"/>
  <c r="R9" i="6"/>
  <c r="BR10" i="6"/>
  <c r="BH25" i="6"/>
  <c r="AH7" i="6"/>
  <c r="BR12" i="6"/>
  <c r="BR21" i="6"/>
  <c r="BS7" i="6"/>
  <c r="BU7" i="6" s="1"/>
  <c r="BP7" i="6"/>
  <c r="AY10" i="6"/>
  <c r="AY12" i="6"/>
  <c r="BS14" i="6"/>
  <c r="BU14" i="6" s="1"/>
  <c r="AY17" i="6"/>
  <c r="AY19" i="6"/>
  <c r="AY21" i="6"/>
  <c r="BS24" i="6"/>
  <c r="AY24" i="6"/>
  <c r="BT25" i="6"/>
  <c r="BR7" i="6"/>
  <c r="Q7" i="6"/>
  <c r="AY7" i="6"/>
  <c r="AH8" i="6"/>
  <c r="BS10" i="6"/>
  <c r="BU10" i="6" s="1"/>
  <c r="AH10" i="6"/>
  <c r="BP10" i="6"/>
  <c r="BS12" i="6"/>
  <c r="BV12" i="6" s="1"/>
  <c r="AH12" i="6"/>
  <c r="BP12" i="6"/>
  <c r="I25" i="6"/>
  <c r="M25" i="6"/>
  <c r="BL25" i="6"/>
  <c r="D15" i="6"/>
  <c r="H15" i="6"/>
  <c r="V15" i="6"/>
  <c r="Z15" i="6"/>
  <c r="AD15" i="6"/>
  <c r="BR17" i="6"/>
  <c r="AH17" i="6"/>
  <c r="BP17" i="6"/>
  <c r="BS19" i="6"/>
  <c r="BU19" i="6" s="1"/>
  <c r="AH19" i="6"/>
  <c r="BP19" i="6"/>
  <c r="BS21" i="6"/>
  <c r="BU21" i="6" s="1"/>
  <c r="AH21" i="6"/>
  <c r="BP21" i="6"/>
  <c r="BS23" i="6"/>
  <c r="BU23" i="6" s="1"/>
  <c r="AH24" i="6"/>
  <c r="BP24" i="6"/>
  <c r="V25" i="6"/>
  <c r="Z25" i="6"/>
  <c r="AD25" i="6"/>
  <c r="BV18" i="6"/>
  <c r="BU20" i="6"/>
  <c r="BV20" i="6"/>
  <c r="BU22" i="6"/>
  <c r="BV22" i="6"/>
  <c r="R6" i="6"/>
  <c r="BS6" i="6"/>
  <c r="BU13" i="6"/>
  <c r="BV13" i="6"/>
  <c r="BV24" i="6"/>
  <c r="BU24" i="6"/>
  <c r="N15" i="6"/>
  <c r="AI6" i="6"/>
  <c r="BQ6" i="6"/>
  <c r="O15" i="6"/>
  <c r="AF15" i="6"/>
  <c r="AW15" i="6"/>
  <c r="BN15" i="6"/>
  <c r="R7" i="6"/>
  <c r="AI9" i="6"/>
  <c r="AY9" i="6"/>
  <c r="R10" i="6"/>
  <c r="Q11" i="6"/>
  <c r="AH11" i="6"/>
  <c r="AY11" i="6"/>
  <c r="R12" i="6"/>
  <c r="Q13" i="6"/>
  <c r="AH13" i="6"/>
  <c r="AY13" i="6"/>
  <c r="BP13" i="6"/>
  <c r="AH14" i="6"/>
  <c r="AY14" i="6"/>
  <c r="BP14" i="6"/>
  <c r="E15" i="6"/>
  <c r="I15" i="6"/>
  <c r="M15" i="6"/>
  <c r="M26" i="6" s="1"/>
  <c r="U15" i="6"/>
  <c r="Y15" i="6"/>
  <c r="AC15" i="6"/>
  <c r="BD15" i="6"/>
  <c r="BH15" i="6"/>
  <c r="BL15" i="6"/>
  <c r="BT15" i="6"/>
  <c r="Q16" i="6"/>
  <c r="AH16" i="6"/>
  <c r="AY16" i="6"/>
  <c r="BP16" i="6"/>
  <c r="R17" i="6"/>
  <c r="Q18" i="6"/>
  <c r="AH18" i="6"/>
  <c r="AY18" i="6"/>
  <c r="BP18" i="6"/>
  <c r="R19" i="6"/>
  <c r="Q20" i="6"/>
  <c r="AH20" i="6"/>
  <c r="AY20" i="6"/>
  <c r="BP20" i="6"/>
  <c r="R21" i="6"/>
  <c r="Q22" i="6"/>
  <c r="AH22" i="6"/>
  <c r="AY22" i="6"/>
  <c r="BP22" i="6"/>
  <c r="AH23" i="6"/>
  <c r="AY23" i="6"/>
  <c r="BP23" i="6"/>
  <c r="R24" i="6"/>
  <c r="D25" i="6"/>
  <c r="H25" i="6"/>
  <c r="L25" i="6"/>
  <c r="N25" i="6"/>
  <c r="AL25" i="6"/>
  <c r="AP25" i="6"/>
  <c r="AT25" i="6"/>
  <c r="BC25" i="6"/>
  <c r="BK25" i="6"/>
  <c r="R13" i="6"/>
  <c r="AI14" i="6"/>
  <c r="BC15" i="6"/>
  <c r="BG15" i="6"/>
  <c r="BK15" i="6"/>
  <c r="R16" i="6"/>
  <c r="BS16" i="6"/>
  <c r="R18" i="6"/>
  <c r="R20" i="6"/>
  <c r="R22" i="6"/>
  <c r="BN8" i="5"/>
  <c r="BN9" i="5"/>
  <c r="BM8" i="5"/>
  <c r="BM9" i="5"/>
  <c r="BH57" i="5"/>
  <c r="AX60" i="5"/>
  <c r="AX61" i="5" s="1"/>
  <c r="BT58" i="1"/>
  <c r="BT46" i="1"/>
  <c r="BT47" i="1"/>
  <c r="BT48" i="1"/>
  <c r="BT49" i="1"/>
  <c r="BT50" i="1"/>
  <c r="BT51" i="1"/>
  <c r="BT52" i="1"/>
  <c r="BT53" i="1"/>
  <c r="BT54" i="1"/>
  <c r="BT55" i="1"/>
  <c r="BT57" i="1"/>
  <c r="BT28" i="1"/>
  <c r="BT29" i="1"/>
  <c r="BT30" i="1"/>
  <c r="BT31" i="1"/>
  <c r="BT32" i="1"/>
  <c r="BT33" i="1"/>
  <c r="BT34" i="1"/>
  <c r="BT35" i="1"/>
  <c r="BT36" i="1"/>
  <c r="BT37" i="1"/>
  <c r="BT38" i="1"/>
  <c r="BT40" i="1"/>
  <c r="BT41" i="1"/>
  <c r="BT42" i="1"/>
  <c r="BT43" i="1"/>
  <c r="BT44" i="1"/>
  <c r="BT45" i="1"/>
  <c r="BT14" i="1"/>
  <c r="BT17" i="1"/>
  <c r="BT18" i="1"/>
  <c r="BT19" i="1"/>
  <c r="BT20" i="1"/>
  <c r="BT21" i="1"/>
  <c r="BT22" i="1"/>
  <c r="BT23" i="1"/>
  <c r="BT24" i="1"/>
  <c r="BT25" i="1"/>
  <c r="BT26" i="1"/>
  <c r="BT27" i="1"/>
  <c r="BT5" i="1"/>
  <c r="BT6" i="1"/>
  <c r="BT7" i="1"/>
  <c r="BT8" i="1"/>
  <c r="BT9" i="1"/>
  <c r="BT10" i="1"/>
  <c r="BT11" i="1"/>
  <c r="BT12" i="1"/>
  <c r="BT13" i="1"/>
  <c r="BN6" i="1"/>
  <c r="BN7" i="1"/>
  <c r="BM6" i="1"/>
  <c r="BM7" i="1"/>
  <c r="BM21" i="1"/>
  <c r="BD6" i="1"/>
  <c r="BD7" i="1"/>
  <c r="BD8" i="1"/>
  <c r="BD9" i="1"/>
  <c r="BD10" i="1"/>
  <c r="BD11" i="1"/>
  <c r="BC6" i="1"/>
  <c r="BC7" i="1"/>
  <c r="BC8" i="1"/>
  <c r="BC9" i="1"/>
  <c r="BC10" i="1"/>
  <c r="BC11" i="1"/>
  <c r="O26" i="6" l="1"/>
  <c r="L26" i="6"/>
  <c r="BU12" i="6"/>
  <c r="BV14" i="6"/>
  <c r="BU17" i="6"/>
  <c r="BV21" i="6"/>
  <c r="BV19" i="6"/>
  <c r="BP9" i="5"/>
  <c r="BQ9" i="5"/>
  <c r="BQ8" i="5"/>
  <c r="BP8" i="5"/>
  <c r="BV23" i="6"/>
  <c r="BQ25" i="6"/>
  <c r="AI25" i="6"/>
  <c r="BP6" i="1"/>
  <c r="BQ6" i="1"/>
  <c r="BP7" i="1"/>
  <c r="BQ7" i="1"/>
  <c r="AY25" i="6"/>
  <c r="Q25" i="6"/>
  <c r="BV7" i="6"/>
  <c r="BV10" i="6"/>
  <c r="BR15" i="6"/>
  <c r="BR25" i="6"/>
  <c r="BU16" i="6"/>
  <c r="BV16" i="6"/>
  <c r="BS25" i="6"/>
  <c r="BS15" i="6"/>
  <c r="BS26" i="6" s="1"/>
  <c r="BQ15" i="6"/>
  <c r="BP15" i="6"/>
  <c r="AY15" i="6"/>
  <c r="AH15" i="6"/>
  <c r="AI15" i="6"/>
  <c r="R15" i="6"/>
  <c r="R26" i="6" s="1"/>
  <c r="Q15" i="6"/>
  <c r="BV6" i="6"/>
  <c r="BU6" i="6"/>
  <c r="AF9" i="1"/>
  <c r="AI9" i="1" s="1"/>
  <c r="AF10" i="1"/>
  <c r="AI10" i="1" s="1"/>
  <c r="AF11" i="1"/>
  <c r="AI11" i="1" s="1"/>
  <c r="AF12" i="1"/>
  <c r="AE9" i="1"/>
  <c r="AE10" i="1"/>
  <c r="AE11" i="1"/>
  <c r="AE12" i="1"/>
  <c r="AF27" i="1"/>
  <c r="AF28" i="1"/>
  <c r="AH28" i="1" s="1"/>
  <c r="AF29" i="1"/>
  <c r="AH29" i="1" s="1"/>
  <c r="AF30" i="1"/>
  <c r="AH30" i="1" s="1"/>
  <c r="AF31" i="1"/>
  <c r="AH31" i="1" s="1"/>
  <c r="AF32" i="1"/>
  <c r="AH32" i="1" s="1"/>
  <c r="AF33" i="1"/>
  <c r="AH33" i="1" s="1"/>
  <c r="AF34" i="1"/>
  <c r="AE27" i="1"/>
  <c r="AE28" i="1"/>
  <c r="AE29" i="1"/>
  <c r="AE30" i="1"/>
  <c r="AE31" i="1"/>
  <c r="AE32" i="1"/>
  <c r="AE33" i="1"/>
  <c r="AE34" i="1"/>
  <c r="O12" i="1"/>
  <c r="R12" i="1" s="1"/>
  <c r="O13" i="1"/>
  <c r="O14" i="1"/>
  <c r="O17" i="1"/>
  <c r="O18" i="1"/>
  <c r="O19" i="1"/>
  <c r="O20" i="1"/>
  <c r="N12" i="1"/>
  <c r="N13" i="1"/>
  <c r="N14" i="1"/>
  <c r="N17" i="1"/>
  <c r="N18" i="1"/>
  <c r="N19" i="1"/>
  <c r="N20" i="1"/>
  <c r="O31" i="1"/>
  <c r="Q31" i="1" s="1"/>
  <c r="O32" i="1"/>
  <c r="R32" i="1" s="1"/>
  <c r="O33" i="1"/>
  <c r="R33" i="1" s="1"/>
  <c r="O34" i="1"/>
  <c r="O35" i="1"/>
  <c r="O36" i="1"/>
  <c r="Q36" i="1" s="1"/>
  <c r="N34" i="1"/>
  <c r="N35" i="1"/>
  <c r="BM35" i="1"/>
  <c r="BN9" i="1"/>
  <c r="BN10" i="1"/>
  <c r="BN11" i="1"/>
  <c r="BM8" i="1"/>
  <c r="BM9" i="1"/>
  <c r="BM10" i="1"/>
  <c r="BM11" i="1"/>
  <c r="BL6" i="1"/>
  <c r="BL8" i="1"/>
  <c r="BL10" i="1"/>
  <c r="BL11" i="1"/>
  <c r="Q26" i="6" l="1"/>
  <c r="R31" i="1"/>
  <c r="Q33" i="1"/>
  <c r="R36" i="1"/>
  <c r="Q32" i="1"/>
  <c r="AH10" i="1"/>
  <c r="AI28" i="1"/>
  <c r="AI29" i="1"/>
  <c r="AI30" i="1"/>
  <c r="AI31" i="1"/>
  <c r="AI32" i="1"/>
  <c r="AI33" i="1"/>
  <c r="AH11" i="1"/>
  <c r="AH9" i="1"/>
  <c r="BP11" i="1"/>
  <c r="BP9" i="1"/>
  <c r="BQ10" i="1"/>
  <c r="BP10" i="1"/>
  <c r="BQ11" i="1"/>
  <c r="BQ9" i="1"/>
  <c r="BU15" i="6"/>
  <c r="BV15" i="6"/>
  <c r="BV25" i="6"/>
  <c r="BU25" i="6"/>
  <c r="BJ39" i="1"/>
  <c r="BK35" i="1"/>
  <c r="BL35" i="1"/>
  <c r="BK33" i="1"/>
  <c r="BL33" i="1"/>
  <c r="BM33" i="1"/>
  <c r="BK32" i="1"/>
  <c r="BL32" i="1"/>
  <c r="BM32" i="1"/>
  <c r="BK31" i="1"/>
  <c r="BL31" i="1"/>
  <c r="BM31" i="1"/>
  <c r="BM29" i="1"/>
  <c r="BM28" i="1"/>
  <c r="BM27" i="1"/>
  <c r="BK21" i="1"/>
  <c r="BL21" i="1"/>
  <c r="BK11" i="1"/>
  <c r="BK10" i="1"/>
  <c r="BK9" i="1"/>
  <c r="BH28" i="5"/>
  <c r="BH29" i="5"/>
  <c r="BH30" i="5"/>
  <c r="BH31" i="5"/>
  <c r="BH32" i="5"/>
  <c r="BG32" i="5"/>
  <c r="BG28" i="5"/>
  <c r="BG29" i="5"/>
  <c r="BG30" i="5"/>
  <c r="BG31" i="5"/>
  <c r="BH8" i="5"/>
  <c r="BH9" i="5"/>
  <c r="BH10" i="5"/>
  <c r="BH11" i="5"/>
  <c r="BH12" i="5"/>
  <c r="BH13" i="5"/>
  <c r="BH14" i="5"/>
  <c r="BH15" i="5"/>
  <c r="BH16" i="5"/>
  <c r="BH17" i="5"/>
  <c r="BH19" i="5"/>
  <c r="BH20" i="5"/>
  <c r="BH21" i="5"/>
  <c r="BH22" i="5"/>
  <c r="BG8" i="5"/>
  <c r="BG9" i="5"/>
  <c r="BG10" i="5"/>
  <c r="BG11" i="5"/>
  <c r="BG12" i="5"/>
  <c r="BG13" i="5"/>
  <c r="BG14" i="5"/>
  <c r="BG15" i="5"/>
  <c r="BG16" i="5"/>
  <c r="BG18" i="5"/>
  <c r="BG19" i="5"/>
  <c r="BG20" i="5"/>
  <c r="BG21" i="5"/>
  <c r="BG22" i="5"/>
  <c r="BG23" i="5"/>
  <c r="BE61" i="5"/>
  <c r="BF60" i="5"/>
  <c r="BH41" i="1"/>
  <c r="BH42" i="1"/>
  <c r="BH43" i="1"/>
  <c r="BH44" i="1"/>
  <c r="BH45" i="1"/>
  <c r="BH46" i="1"/>
  <c r="BH47" i="1"/>
  <c r="BH48" i="1"/>
  <c r="BH50" i="1"/>
  <c r="BH51" i="1"/>
  <c r="BH52" i="1"/>
  <c r="BH53" i="1"/>
  <c r="BH54" i="1"/>
  <c r="BH6" i="1"/>
  <c r="BH8" i="1"/>
  <c r="BH9" i="1"/>
  <c r="BH10" i="1"/>
  <c r="BH11" i="1"/>
  <c r="BH12" i="1"/>
  <c r="BH14" i="1"/>
  <c r="BH17" i="1"/>
  <c r="BH18" i="1"/>
  <c r="BH19" i="1"/>
  <c r="BH20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7" i="1"/>
  <c r="BG6" i="1"/>
  <c r="BG7" i="1"/>
  <c r="BG8" i="1"/>
  <c r="BG9" i="1"/>
  <c r="BG10" i="1"/>
  <c r="BG11" i="1"/>
  <c r="BG12" i="1"/>
  <c r="BG13" i="1"/>
  <c r="BG14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V26" i="6" l="1"/>
  <c r="BU26" i="6"/>
  <c r="BF61" i="5"/>
  <c r="BG40" i="5"/>
  <c r="BH40" i="5"/>
  <c r="BD8" i="5"/>
  <c r="BD9" i="5"/>
  <c r="BD10" i="5"/>
  <c r="BD11" i="5"/>
  <c r="BD12" i="5"/>
  <c r="BD13" i="5"/>
  <c r="BC8" i="5"/>
  <c r="BC9" i="5"/>
  <c r="BC10" i="5"/>
  <c r="BC11" i="5"/>
  <c r="BC12" i="5"/>
  <c r="BC13" i="5"/>
  <c r="BC14" i="5"/>
  <c r="BC15" i="5"/>
  <c r="BC16" i="5"/>
  <c r="BC17" i="5"/>
  <c r="BC19" i="5"/>
  <c r="BC20" i="5"/>
  <c r="BC21" i="5"/>
  <c r="BC22" i="5"/>
  <c r="BC23" i="5"/>
  <c r="BC24" i="5"/>
  <c r="BC25" i="5"/>
  <c r="BN32" i="5"/>
  <c r="BN30" i="5"/>
  <c r="BN29" i="5"/>
  <c r="BN28" i="5"/>
  <c r="BN22" i="5"/>
  <c r="BC32" i="5"/>
  <c r="BD32" i="5"/>
  <c r="BM32" i="5"/>
  <c r="BM30" i="5"/>
  <c r="BM29" i="5"/>
  <c r="BM28" i="5"/>
  <c r="BD22" i="5"/>
  <c r="BM22" i="5"/>
  <c r="BP29" i="5" l="1"/>
  <c r="BQ29" i="5"/>
  <c r="BQ32" i="5"/>
  <c r="BP32" i="5"/>
  <c r="BQ30" i="5"/>
  <c r="BP30" i="5"/>
  <c r="BP22" i="5"/>
  <c r="BQ22" i="5"/>
  <c r="BQ28" i="5"/>
  <c r="BP28" i="5"/>
  <c r="BC35" i="1"/>
  <c r="BC33" i="1"/>
  <c r="BD33" i="1"/>
  <c r="BC32" i="1"/>
  <c r="BD32" i="1"/>
  <c r="BC31" i="1"/>
  <c r="BD31" i="1"/>
  <c r="BC21" i="1"/>
  <c r="BD21" i="1"/>
  <c r="BN35" i="1" l="1"/>
  <c r="BN33" i="1"/>
  <c r="BN32" i="1"/>
  <c r="BN31" i="1"/>
  <c r="BN29" i="1"/>
  <c r="BN28" i="1"/>
  <c r="BN27" i="1"/>
  <c r="BN21" i="1"/>
  <c r="BQ21" i="1" s="1"/>
  <c r="BQ28" i="1" l="1"/>
  <c r="BP28" i="1"/>
  <c r="BQ31" i="1"/>
  <c r="BP31" i="1"/>
  <c r="BQ33" i="1"/>
  <c r="BP33" i="1"/>
  <c r="BQ27" i="1"/>
  <c r="BP27" i="1"/>
  <c r="BQ29" i="1"/>
  <c r="BP29" i="1"/>
  <c r="BQ32" i="1"/>
  <c r="BP32" i="1"/>
  <c r="BP35" i="1"/>
  <c r="BQ35" i="1"/>
  <c r="BP21" i="1"/>
  <c r="AG60" i="5"/>
  <c r="AG57" i="5"/>
  <c r="P60" i="5"/>
  <c r="P57" i="5"/>
  <c r="R13" i="1"/>
  <c r="R14" i="1"/>
  <c r="R17" i="1"/>
  <c r="R18" i="1"/>
  <c r="R19" i="1"/>
  <c r="R20" i="1"/>
  <c r="R34" i="1"/>
  <c r="R35" i="1"/>
  <c r="Q12" i="1"/>
  <c r="Q13" i="1"/>
  <c r="Q14" i="1"/>
  <c r="Q17" i="1"/>
  <c r="Q18" i="1"/>
  <c r="Q19" i="1"/>
  <c r="Q20" i="1"/>
  <c r="Q34" i="1"/>
  <c r="Q35" i="1"/>
  <c r="P60" i="1"/>
  <c r="P56" i="1"/>
  <c r="P39" i="1"/>
  <c r="E6" i="1"/>
  <c r="E8" i="1"/>
  <c r="E10" i="1"/>
  <c r="E11" i="1"/>
  <c r="E12" i="1"/>
  <c r="E17" i="1"/>
  <c r="E18" i="1"/>
  <c r="E19" i="1"/>
  <c r="E20" i="1"/>
  <c r="E21" i="1"/>
  <c r="E22" i="1"/>
  <c r="E23" i="1"/>
  <c r="E24" i="1"/>
  <c r="BO60" i="5"/>
  <c r="BJ60" i="5"/>
  <c r="BH60" i="5"/>
  <c r="BB60" i="5"/>
  <c r="AS60" i="5"/>
  <c r="AR60" i="5"/>
  <c r="AO60" i="5"/>
  <c r="AN60" i="5"/>
  <c r="AK60" i="5"/>
  <c r="AJ60" i="5"/>
  <c r="AB60" i="5"/>
  <c r="AA60" i="5"/>
  <c r="X60" i="5"/>
  <c r="W60" i="5"/>
  <c r="T60" i="5"/>
  <c r="K60" i="5"/>
  <c r="G60" i="5"/>
  <c r="C60" i="5"/>
  <c r="BN59" i="5"/>
  <c r="BQ59" i="5" s="1"/>
  <c r="BM59" i="5"/>
  <c r="BL59" i="5"/>
  <c r="BK59" i="5"/>
  <c r="BH59" i="5"/>
  <c r="BG59" i="5"/>
  <c r="BD59" i="5"/>
  <c r="BC59" i="5"/>
  <c r="AW59" i="5"/>
  <c r="AZ59" i="5" s="1"/>
  <c r="AV59" i="5"/>
  <c r="AU59" i="5"/>
  <c r="AT59" i="5"/>
  <c r="AQ59" i="5"/>
  <c r="AP59" i="5"/>
  <c r="AM59" i="5"/>
  <c r="AL59" i="5"/>
  <c r="AF59" i="5"/>
  <c r="AI59" i="5" s="1"/>
  <c r="AE59" i="5"/>
  <c r="AD59" i="5"/>
  <c r="AC59" i="5"/>
  <c r="Z59" i="5"/>
  <c r="Y59" i="5"/>
  <c r="V59" i="5"/>
  <c r="U59" i="5"/>
  <c r="O59" i="5"/>
  <c r="N59" i="5"/>
  <c r="BR59" i="5" s="1"/>
  <c r="M59" i="5"/>
  <c r="L59" i="5"/>
  <c r="I59" i="5"/>
  <c r="H59" i="5"/>
  <c r="E59" i="5"/>
  <c r="D59" i="5"/>
  <c r="BN58" i="5"/>
  <c r="BQ58" i="5" s="1"/>
  <c r="BM58" i="5"/>
  <c r="BL58" i="5"/>
  <c r="BK58" i="5"/>
  <c r="BH58" i="5"/>
  <c r="BG58" i="5"/>
  <c r="BD58" i="5"/>
  <c r="BC58" i="5"/>
  <c r="AW58" i="5"/>
  <c r="AZ58" i="5" s="1"/>
  <c r="AV58" i="5"/>
  <c r="AU58" i="5"/>
  <c r="AT58" i="5"/>
  <c r="AQ58" i="5"/>
  <c r="AP58" i="5"/>
  <c r="AM58" i="5"/>
  <c r="AL58" i="5"/>
  <c r="AF58" i="5"/>
  <c r="AI58" i="5" s="1"/>
  <c r="AE58" i="5"/>
  <c r="AD58" i="5"/>
  <c r="AC58" i="5"/>
  <c r="Z58" i="5"/>
  <c r="Y58" i="5"/>
  <c r="V58" i="5"/>
  <c r="U58" i="5"/>
  <c r="O58" i="5"/>
  <c r="Q58" i="5" s="1"/>
  <c r="N58" i="5"/>
  <c r="BR58" i="5" s="1"/>
  <c r="M58" i="5"/>
  <c r="L58" i="5"/>
  <c r="I58" i="5"/>
  <c r="H58" i="5"/>
  <c r="E58" i="5"/>
  <c r="D58" i="5"/>
  <c r="BN60" i="5"/>
  <c r="BM60" i="5"/>
  <c r="AV60" i="5"/>
  <c r="AE60" i="5"/>
  <c r="N60" i="5"/>
  <c r="BJ57" i="5"/>
  <c r="AS57" i="5"/>
  <c r="AR57" i="5"/>
  <c r="AO57" i="5"/>
  <c r="AN57" i="5"/>
  <c r="AK57" i="5"/>
  <c r="AJ57" i="5"/>
  <c r="AB57" i="5"/>
  <c r="AA57" i="5"/>
  <c r="X57" i="5"/>
  <c r="W57" i="5"/>
  <c r="T57" i="5"/>
  <c r="K57" i="5"/>
  <c r="G57" i="5"/>
  <c r="BN56" i="5"/>
  <c r="BQ56" i="5" s="1"/>
  <c r="BM56" i="5"/>
  <c r="BL56" i="5"/>
  <c r="BK56" i="5"/>
  <c r="BH56" i="5"/>
  <c r="BG56" i="5"/>
  <c r="BD56" i="5"/>
  <c r="BC56" i="5"/>
  <c r="AW56" i="5"/>
  <c r="AZ56" i="5" s="1"/>
  <c r="AV56" i="5"/>
  <c r="AU56" i="5"/>
  <c r="AT56" i="5"/>
  <c r="AQ56" i="5"/>
  <c r="AP56" i="5"/>
  <c r="AM56" i="5"/>
  <c r="AL56" i="5"/>
  <c r="AF56" i="5"/>
  <c r="AI56" i="5" s="1"/>
  <c r="AE56" i="5"/>
  <c r="AD56" i="5"/>
  <c r="AC56" i="5"/>
  <c r="Z56" i="5"/>
  <c r="Y56" i="5"/>
  <c r="V56" i="5"/>
  <c r="U56" i="5"/>
  <c r="O56" i="5"/>
  <c r="N56" i="5"/>
  <c r="BR56" i="5" s="1"/>
  <c r="M56" i="5"/>
  <c r="L56" i="5"/>
  <c r="I56" i="5"/>
  <c r="H56" i="5"/>
  <c r="E56" i="5"/>
  <c r="D56" i="5"/>
  <c r="BN55" i="5"/>
  <c r="BQ55" i="5" s="1"/>
  <c r="BM55" i="5"/>
  <c r="BL55" i="5"/>
  <c r="BK55" i="5"/>
  <c r="BH55" i="5"/>
  <c r="BG55" i="5"/>
  <c r="BD55" i="5"/>
  <c r="BC55" i="5"/>
  <c r="AW55" i="5"/>
  <c r="AZ55" i="5" s="1"/>
  <c r="AV55" i="5"/>
  <c r="AU55" i="5"/>
  <c r="AT55" i="5"/>
  <c r="AQ55" i="5"/>
  <c r="AP55" i="5"/>
  <c r="AM55" i="5"/>
  <c r="AL55" i="5"/>
  <c r="AF55" i="5"/>
  <c r="AI55" i="5" s="1"/>
  <c r="AE55" i="5"/>
  <c r="AD55" i="5"/>
  <c r="AC55" i="5"/>
  <c r="Z55" i="5"/>
  <c r="Y55" i="5"/>
  <c r="V55" i="5"/>
  <c r="U55" i="5"/>
  <c r="O55" i="5"/>
  <c r="N55" i="5"/>
  <c r="BR55" i="5" s="1"/>
  <c r="M55" i="5"/>
  <c r="L55" i="5"/>
  <c r="I55" i="5"/>
  <c r="H55" i="5"/>
  <c r="E55" i="5"/>
  <c r="D55" i="5"/>
  <c r="BN54" i="5"/>
  <c r="BQ54" i="5" s="1"/>
  <c r="BM54" i="5"/>
  <c r="BL54" i="5"/>
  <c r="BK54" i="5"/>
  <c r="BH54" i="5"/>
  <c r="BG54" i="5"/>
  <c r="BD54" i="5"/>
  <c r="BC54" i="5"/>
  <c r="AW54" i="5"/>
  <c r="AZ54" i="5" s="1"/>
  <c r="AV54" i="5"/>
  <c r="AU54" i="5"/>
  <c r="AT54" i="5"/>
  <c r="AQ54" i="5"/>
  <c r="AP54" i="5"/>
  <c r="AM54" i="5"/>
  <c r="AL54" i="5"/>
  <c r="AF54" i="5"/>
  <c r="AI54" i="5" s="1"/>
  <c r="AE54" i="5"/>
  <c r="AD54" i="5"/>
  <c r="AC54" i="5"/>
  <c r="Z54" i="5"/>
  <c r="Y54" i="5"/>
  <c r="V54" i="5"/>
  <c r="U54" i="5"/>
  <c r="O54" i="5"/>
  <c r="N54" i="5"/>
  <c r="BR54" i="5" s="1"/>
  <c r="M54" i="5"/>
  <c r="L54" i="5"/>
  <c r="I54" i="5"/>
  <c r="H54" i="5"/>
  <c r="E54" i="5"/>
  <c r="D54" i="5"/>
  <c r="BN53" i="5"/>
  <c r="BQ53" i="5" s="1"/>
  <c r="BM53" i="5"/>
  <c r="BL53" i="5"/>
  <c r="BK53" i="5"/>
  <c r="BH53" i="5"/>
  <c r="BG53" i="5"/>
  <c r="BD53" i="5"/>
  <c r="BC53" i="5"/>
  <c r="AW53" i="5"/>
  <c r="AZ53" i="5" s="1"/>
  <c r="AV53" i="5"/>
  <c r="AU53" i="5"/>
  <c r="AT53" i="5"/>
  <c r="AQ53" i="5"/>
  <c r="AP53" i="5"/>
  <c r="AM53" i="5"/>
  <c r="AL53" i="5"/>
  <c r="AF53" i="5"/>
  <c r="AI53" i="5" s="1"/>
  <c r="AE53" i="5"/>
  <c r="AD53" i="5"/>
  <c r="AC53" i="5"/>
  <c r="Z53" i="5"/>
  <c r="Y53" i="5"/>
  <c r="V53" i="5"/>
  <c r="U53" i="5"/>
  <c r="O53" i="5"/>
  <c r="N53" i="5"/>
  <c r="BR53" i="5" s="1"/>
  <c r="M53" i="5"/>
  <c r="L53" i="5"/>
  <c r="I53" i="5"/>
  <c r="H53" i="5"/>
  <c r="E53" i="5"/>
  <c r="D53" i="5"/>
  <c r="BN52" i="5"/>
  <c r="BQ52" i="5" s="1"/>
  <c r="BM52" i="5"/>
  <c r="BL52" i="5"/>
  <c r="BK52" i="5"/>
  <c r="BH52" i="5"/>
  <c r="BG52" i="5"/>
  <c r="BD52" i="5"/>
  <c r="BC52" i="5"/>
  <c r="AW52" i="5"/>
  <c r="AZ52" i="5" s="1"/>
  <c r="AV52" i="5"/>
  <c r="AU52" i="5"/>
  <c r="AT52" i="5"/>
  <c r="AQ52" i="5"/>
  <c r="AP52" i="5"/>
  <c r="AM52" i="5"/>
  <c r="AL52" i="5"/>
  <c r="AF52" i="5"/>
  <c r="AI52" i="5" s="1"/>
  <c r="AE52" i="5"/>
  <c r="AD52" i="5"/>
  <c r="AC52" i="5"/>
  <c r="Z52" i="5"/>
  <c r="Y52" i="5"/>
  <c r="V52" i="5"/>
  <c r="U52" i="5"/>
  <c r="O52" i="5"/>
  <c r="N52" i="5"/>
  <c r="BR52" i="5" s="1"/>
  <c r="M52" i="5"/>
  <c r="L52" i="5"/>
  <c r="I52" i="5"/>
  <c r="H52" i="5"/>
  <c r="E52" i="5"/>
  <c r="D52" i="5"/>
  <c r="BN51" i="5"/>
  <c r="BQ51" i="5" s="1"/>
  <c r="BM51" i="5"/>
  <c r="BL51" i="5"/>
  <c r="BK51" i="5"/>
  <c r="BH51" i="5"/>
  <c r="BG51" i="5"/>
  <c r="BD51" i="5"/>
  <c r="BC51" i="5"/>
  <c r="AW51" i="5"/>
  <c r="AZ51" i="5" s="1"/>
  <c r="AV51" i="5"/>
  <c r="AU51" i="5"/>
  <c r="AT51" i="5"/>
  <c r="AQ51" i="5"/>
  <c r="AP51" i="5"/>
  <c r="AM51" i="5"/>
  <c r="AL51" i="5"/>
  <c r="AF51" i="5"/>
  <c r="AI51" i="5" s="1"/>
  <c r="AE51" i="5"/>
  <c r="AD51" i="5"/>
  <c r="AC51" i="5"/>
  <c r="Z51" i="5"/>
  <c r="Y51" i="5"/>
  <c r="V51" i="5"/>
  <c r="U51" i="5"/>
  <c r="O51" i="5"/>
  <c r="N51" i="5"/>
  <c r="BR51" i="5" s="1"/>
  <c r="M51" i="5"/>
  <c r="L51" i="5"/>
  <c r="I51" i="5"/>
  <c r="H51" i="5"/>
  <c r="E51" i="5"/>
  <c r="D51" i="5"/>
  <c r="BN50" i="5"/>
  <c r="BQ50" i="5" s="1"/>
  <c r="BM50" i="5"/>
  <c r="BL50" i="5"/>
  <c r="BK50" i="5"/>
  <c r="BH50" i="5"/>
  <c r="BG50" i="5"/>
  <c r="BD50" i="5"/>
  <c r="BC50" i="5"/>
  <c r="AW50" i="5"/>
  <c r="AZ50" i="5" s="1"/>
  <c r="AV50" i="5"/>
  <c r="AU50" i="5"/>
  <c r="AT50" i="5"/>
  <c r="AP50" i="5"/>
  <c r="AL50" i="5"/>
  <c r="AF50" i="5"/>
  <c r="AI50" i="5" s="1"/>
  <c r="AE50" i="5"/>
  <c r="AD50" i="5"/>
  <c r="AC50" i="5"/>
  <c r="Z50" i="5"/>
  <c r="Y50" i="5"/>
  <c r="V50" i="5"/>
  <c r="U50" i="5"/>
  <c r="O50" i="5"/>
  <c r="N50" i="5"/>
  <c r="M50" i="5"/>
  <c r="L50" i="5"/>
  <c r="I50" i="5"/>
  <c r="H50" i="5"/>
  <c r="E50" i="5"/>
  <c r="D50" i="5"/>
  <c r="BN49" i="5"/>
  <c r="BQ49" i="5" s="1"/>
  <c r="BM49" i="5"/>
  <c r="BL49" i="5"/>
  <c r="BK49" i="5"/>
  <c r="BH49" i="5"/>
  <c r="BG49" i="5"/>
  <c r="BD49" i="5"/>
  <c r="BC49" i="5"/>
  <c r="AW49" i="5"/>
  <c r="AZ49" i="5" s="1"/>
  <c r="AV49" i="5"/>
  <c r="AU49" i="5"/>
  <c r="AT49" i="5"/>
  <c r="AQ49" i="5"/>
  <c r="AP49" i="5"/>
  <c r="AM49" i="5"/>
  <c r="AL49" i="5"/>
  <c r="AF49" i="5"/>
  <c r="AI49" i="5" s="1"/>
  <c r="AE49" i="5"/>
  <c r="AD49" i="5"/>
  <c r="AC49" i="5"/>
  <c r="Z49" i="5"/>
  <c r="Y49" i="5"/>
  <c r="V49" i="5"/>
  <c r="U49" i="5"/>
  <c r="O49" i="5"/>
  <c r="N49" i="5"/>
  <c r="BR49" i="5" s="1"/>
  <c r="M49" i="5"/>
  <c r="L49" i="5"/>
  <c r="I49" i="5"/>
  <c r="H49" i="5"/>
  <c r="E49" i="5"/>
  <c r="D49" i="5"/>
  <c r="BN48" i="5"/>
  <c r="BQ48" i="5" s="1"/>
  <c r="BM48" i="5"/>
  <c r="BL48" i="5"/>
  <c r="BK48" i="5"/>
  <c r="BH48" i="5"/>
  <c r="BG48" i="5"/>
  <c r="BD48" i="5"/>
  <c r="BC48" i="5"/>
  <c r="AW48" i="5"/>
  <c r="AZ48" i="5" s="1"/>
  <c r="AV48" i="5"/>
  <c r="AU48" i="5"/>
  <c r="AT48" i="5"/>
  <c r="AQ48" i="5"/>
  <c r="AP48" i="5"/>
  <c r="AM48" i="5"/>
  <c r="AL48" i="5"/>
  <c r="AF48" i="5"/>
  <c r="AI48" i="5" s="1"/>
  <c r="AE48" i="5"/>
  <c r="AD48" i="5"/>
  <c r="AC48" i="5"/>
  <c r="Z48" i="5"/>
  <c r="Y48" i="5"/>
  <c r="V48" i="5"/>
  <c r="U48" i="5"/>
  <c r="O48" i="5"/>
  <c r="N48" i="5"/>
  <c r="BR48" i="5" s="1"/>
  <c r="M48" i="5"/>
  <c r="L48" i="5"/>
  <c r="I48" i="5"/>
  <c r="H48" i="5"/>
  <c r="E48" i="5"/>
  <c r="D48" i="5"/>
  <c r="BN47" i="5"/>
  <c r="BQ47" i="5" s="1"/>
  <c r="BM47" i="5"/>
  <c r="BL47" i="5"/>
  <c r="BK47" i="5"/>
  <c r="BH47" i="5"/>
  <c r="BG47" i="5"/>
  <c r="BD47" i="5"/>
  <c r="BC47" i="5"/>
  <c r="AW47" i="5"/>
  <c r="AZ47" i="5" s="1"/>
  <c r="AV47" i="5"/>
  <c r="AU47" i="5"/>
  <c r="AT47" i="5"/>
  <c r="AQ47" i="5"/>
  <c r="AP47" i="5"/>
  <c r="AM47" i="5"/>
  <c r="AL47" i="5"/>
  <c r="AF47" i="5"/>
  <c r="AI47" i="5" s="1"/>
  <c r="AE47" i="5"/>
  <c r="AD47" i="5"/>
  <c r="AC47" i="5"/>
  <c r="Z47" i="5"/>
  <c r="Y47" i="5"/>
  <c r="V47" i="5"/>
  <c r="U47" i="5"/>
  <c r="O47" i="5"/>
  <c r="N47" i="5"/>
  <c r="BR47" i="5" s="1"/>
  <c r="M47" i="5"/>
  <c r="L47" i="5"/>
  <c r="I47" i="5"/>
  <c r="H47" i="5"/>
  <c r="E47" i="5"/>
  <c r="D47" i="5"/>
  <c r="BN46" i="5"/>
  <c r="BQ46" i="5" s="1"/>
  <c r="BM46" i="5"/>
  <c r="BL46" i="5"/>
  <c r="BK46" i="5"/>
  <c r="BH46" i="5"/>
  <c r="BG46" i="5"/>
  <c r="BD46" i="5"/>
  <c r="BC46" i="5"/>
  <c r="AW46" i="5"/>
  <c r="AZ46" i="5" s="1"/>
  <c r="AV46" i="5"/>
  <c r="AU46" i="5"/>
  <c r="AT46" i="5"/>
  <c r="AQ46" i="5"/>
  <c r="AP46" i="5"/>
  <c r="AM46" i="5"/>
  <c r="AL46" i="5"/>
  <c r="AF46" i="5"/>
  <c r="AI46" i="5" s="1"/>
  <c r="AE46" i="5"/>
  <c r="AD46" i="5"/>
  <c r="AC46" i="5"/>
  <c r="Z46" i="5"/>
  <c r="Y46" i="5"/>
  <c r="V46" i="5"/>
  <c r="U46" i="5"/>
  <c r="O46" i="5"/>
  <c r="N46" i="5"/>
  <c r="BR46" i="5" s="1"/>
  <c r="M46" i="5"/>
  <c r="L46" i="5"/>
  <c r="I46" i="5"/>
  <c r="H46" i="5"/>
  <c r="E46" i="5"/>
  <c r="D46" i="5"/>
  <c r="BN45" i="5"/>
  <c r="BP45" i="5" s="1"/>
  <c r="BM45" i="5"/>
  <c r="BL45" i="5"/>
  <c r="BK45" i="5"/>
  <c r="BH45" i="5"/>
  <c r="BG45" i="5"/>
  <c r="BD45" i="5"/>
  <c r="BC45" i="5"/>
  <c r="AW45" i="5"/>
  <c r="AY45" i="5" s="1"/>
  <c r="AV45" i="5"/>
  <c r="AU45" i="5"/>
  <c r="AT45" i="5"/>
  <c r="AQ45" i="5"/>
  <c r="AP45" i="5"/>
  <c r="AM45" i="5"/>
  <c r="AL45" i="5"/>
  <c r="AF45" i="5"/>
  <c r="AH45" i="5" s="1"/>
  <c r="AE45" i="5"/>
  <c r="AD45" i="5"/>
  <c r="AC45" i="5"/>
  <c r="Z45" i="5"/>
  <c r="Y45" i="5"/>
  <c r="V45" i="5"/>
  <c r="U45" i="5"/>
  <c r="O45" i="5"/>
  <c r="N45" i="5"/>
  <c r="BR45" i="5" s="1"/>
  <c r="M45" i="5"/>
  <c r="L45" i="5"/>
  <c r="I45" i="5"/>
  <c r="H45" i="5"/>
  <c r="E45" i="5"/>
  <c r="D45" i="5"/>
  <c r="BN44" i="5"/>
  <c r="BP44" i="5" s="1"/>
  <c r="BM44" i="5"/>
  <c r="BL44" i="5"/>
  <c r="BK44" i="5"/>
  <c r="BH44" i="5"/>
  <c r="BG44" i="5"/>
  <c r="BD44" i="5"/>
  <c r="BC44" i="5"/>
  <c r="AW44" i="5"/>
  <c r="AY44" i="5" s="1"/>
  <c r="AV44" i="5"/>
  <c r="AU44" i="5"/>
  <c r="AT44" i="5"/>
  <c r="AQ44" i="5"/>
  <c r="AP44" i="5"/>
  <c r="AM44" i="5"/>
  <c r="AL44" i="5"/>
  <c r="AF44" i="5"/>
  <c r="AI44" i="5" s="1"/>
  <c r="AE44" i="5"/>
  <c r="AD44" i="5"/>
  <c r="AC44" i="5"/>
  <c r="Z44" i="5"/>
  <c r="Y44" i="5"/>
  <c r="V44" i="5"/>
  <c r="U44" i="5"/>
  <c r="O44" i="5"/>
  <c r="N44" i="5"/>
  <c r="M44" i="5"/>
  <c r="L44" i="5"/>
  <c r="I44" i="5"/>
  <c r="H44" i="5"/>
  <c r="E44" i="5"/>
  <c r="D44" i="5"/>
  <c r="BN43" i="5"/>
  <c r="BQ43" i="5" s="1"/>
  <c r="BM43" i="5"/>
  <c r="BL43" i="5"/>
  <c r="BK43" i="5"/>
  <c r="BH43" i="5"/>
  <c r="BG43" i="5"/>
  <c r="BD43" i="5"/>
  <c r="BC43" i="5"/>
  <c r="AW43" i="5"/>
  <c r="AZ43" i="5" s="1"/>
  <c r="AV43" i="5"/>
  <c r="AU43" i="5"/>
  <c r="AT43" i="5"/>
  <c r="AQ43" i="5"/>
  <c r="AP43" i="5"/>
  <c r="AM43" i="5"/>
  <c r="AL43" i="5"/>
  <c r="AF43" i="5"/>
  <c r="AI43" i="5" s="1"/>
  <c r="AE43" i="5"/>
  <c r="AD43" i="5"/>
  <c r="AC43" i="5"/>
  <c r="Z43" i="5"/>
  <c r="Y43" i="5"/>
  <c r="V43" i="5"/>
  <c r="U43" i="5"/>
  <c r="O43" i="5"/>
  <c r="N43" i="5"/>
  <c r="BR43" i="5" s="1"/>
  <c r="M43" i="5"/>
  <c r="L43" i="5"/>
  <c r="I43" i="5"/>
  <c r="H43" i="5"/>
  <c r="E43" i="5"/>
  <c r="D43" i="5"/>
  <c r="BN42" i="5"/>
  <c r="BQ42" i="5" s="1"/>
  <c r="BM42" i="5"/>
  <c r="BL42" i="5"/>
  <c r="BK42" i="5"/>
  <c r="BG42" i="5"/>
  <c r="BD42" i="5"/>
  <c r="BC42" i="5"/>
  <c r="AW42" i="5"/>
  <c r="AY42" i="5" s="1"/>
  <c r="AV42" i="5"/>
  <c r="AU42" i="5"/>
  <c r="AT42" i="5"/>
  <c r="AQ42" i="5"/>
  <c r="AP42" i="5"/>
  <c r="AM42" i="5"/>
  <c r="AL42" i="5"/>
  <c r="AF42" i="5"/>
  <c r="AH42" i="5" s="1"/>
  <c r="AE42" i="5"/>
  <c r="AD42" i="5"/>
  <c r="AC42" i="5"/>
  <c r="Z42" i="5"/>
  <c r="Y42" i="5"/>
  <c r="V42" i="5"/>
  <c r="U42" i="5"/>
  <c r="O42" i="5"/>
  <c r="N42" i="5"/>
  <c r="M42" i="5"/>
  <c r="L42" i="5"/>
  <c r="I42" i="5"/>
  <c r="H42" i="5"/>
  <c r="E42" i="5"/>
  <c r="D42" i="5"/>
  <c r="BN41" i="5"/>
  <c r="BM41" i="5"/>
  <c r="BL41" i="5"/>
  <c r="BK41" i="5"/>
  <c r="BH41" i="5"/>
  <c r="BG41" i="5"/>
  <c r="BD41" i="5"/>
  <c r="BC41" i="5"/>
  <c r="AW41" i="5"/>
  <c r="AV41" i="5"/>
  <c r="AU41" i="5"/>
  <c r="AT41" i="5"/>
  <c r="AQ41" i="5"/>
  <c r="AP41" i="5"/>
  <c r="AM41" i="5"/>
  <c r="AL41" i="5"/>
  <c r="AF41" i="5"/>
  <c r="AE41" i="5"/>
  <c r="AD41" i="5"/>
  <c r="AC41" i="5"/>
  <c r="Z41" i="5"/>
  <c r="Y41" i="5"/>
  <c r="V41" i="5"/>
  <c r="U41" i="5"/>
  <c r="O41" i="5"/>
  <c r="N41" i="5"/>
  <c r="M41" i="5"/>
  <c r="L41" i="5"/>
  <c r="I41" i="5"/>
  <c r="H41" i="5"/>
  <c r="E41" i="5"/>
  <c r="D41" i="5"/>
  <c r="BO61" i="5"/>
  <c r="AS61" i="5"/>
  <c r="AR61" i="5"/>
  <c r="AN61" i="5"/>
  <c r="AK61" i="5"/>
  <c r="AJ61" i="5"/>
  <c r="AB61" i="5"/>
  <c r="AA61" i="5"/>
  <c r="X61" i="5"/>
  <c r="S61" i="5"/>
  <c r="F61" i="5"/>
  <c r="C61" i="5"/>
  <c r="BN39" i="5"/>
  <c r="BP39" i="5" s="1"/>
  <c r="BM39" i="5"/>
  <c r="BL39" i="5"/>
  <c r="BK39" i="5"/>
  <c r="BH39" i="5"/>
  <c r="BG39" i="5"/>
  <c r="BD39" i="5"/>
  <c r="BC39" i="5"/>
  <c r="AW39" i="5"/>
  <c r="AY39" i="5" s="1"/>
  <c r="AV39" i="5"/>
  <c r="AU39" i="5"/>
  <c r="AT39" i="5"/>
  <c r="AQ39" i="5"/>
  <c r="AP39" i="5"/>
  <c r="AM39" i="5"/>
  <c r="AL39" i="5"/>
  <c r="AF39" i="5"/>
  <c r="AH39" i="5" s="1"/>
  <c r="AE39" i="5"/>
  <c r="AD39" i="5"/>
  <c r="AC39" i="5"/>
  <c r="Z39" i="5"/>
  <c r="Y39" i="5"/>
  <c r="V39" i="5"/>
  <c r="U39" i="5"/>
  <c r="O39" i="5"/>
  <c r="R39" i="5" s="1"/>
  <c r="N39" i="5"/>
  <c r="BR39" i="5" s="1"/>
  <c r="M39" i="5"/>
  <c r="L39" i="5"/>
  <c r="I39" i="5"/>
  <c r="H39" i="5"/>
  <c r="E39" i="5"/>
  <c r="D39" i="5"/>
  <c r="BN38" i="5"/>
  <c r="BP38" i="5" s="1"/>
  <c r="BM38" i="5"/>
  <c r="BL38" i="5"/>
  <c r="BK38" i="5"/>
  <c r="BH38" i="5"/>
  <c r="BG38" i="5"/>
  <c r="BD38" i="5"/>
  <c r="BC38" i="5"/>
  <c r="AW38" i="5"/>
  <c r="AY38" i="5" s="1"/>
  <c r="AV38" i="5"/>
  <c r="AU38" i="5"/>
  <c r="AT38" i="5"/>
  <c r="AQ38" i="5"/>
  <c r="AP38" i="5"/>
  <c r="AM38" i="5"/>
  <c r="AL38" i="5"/>
  <c r="AF38" i="5"/>
  <c r="AH38" i="5" s="1"/>
  <c r="AE38" i="5"/>
  <c r="AD38" i="5"/>
  <c r="AC38" i="5"/>
  <c r="Z38" i="5"/>
  <c r="Y38" i="5"/>
  <c r="V38" i="5"/>
  <c r="U38" i="5"/>
  <c r="O38" i="5"/>
  <c r="N38" i="5"/>
  <c r="BR38" i="5" s="1"/>
  <c r="M38" i="5"/>
  <c r="L38" i="5"/>
  <c r="I38" i="5"/>
  <c r="H38" i="5"/>
  <c r="E38" i="5"/>
  <c r="D38" i="5"/>
  <c r="BN37" i="5"/>
  <c r="BP37" i="5" s="1"/>
  <c r="BM37" i="5"/>
  <c r="BL37" i="5"/>
  <c r="BK37" i="5"/>
  <c r="BH37" i="5"/>
  <c r="BG37" i="5"/>
  <c r="BD37" i="5"/>
  <c r="BC37" i="5"/>
  <c r="AW37" i="5"/>
  <c r="AY37" i="5" s="1"/>
  <c r="AV37" i="5"/>
  <c r="AU37" i="5"/>
  <c r="AT37" i="5"/>
  <c r="AQ37" i="5"/>
  <c r="AP37" i="5"/>
  <c r="AM37" i="5"/>
  <c r="AL37" i="5"/>
  <c r="AF37" i="5"/>
  <c r="AH37" i="5" s="1"/>
  <c r="AE37" i="5"/>
  <c r="AD37" i="5"/>
  <c r="AC37" i="5"/>
  <c r="Z37" i="5"/>
  <c r="Y37" i="5"/>
  <c r="V37" i="5"/>
  <c r="U37" i="5"/>
  <c r="O37" i="5"/>
  <c r="N37" i="5"/>
  <c r="BR37" i="5" s="1"/>
  <c r="M37" i="5"/>
  <c r="L37" i="5"/>
  <c r="I37" i="5"/>
  <c r="H37" i="5"/>
  <c r="E37" i="5"/>
  <c r="D37" i="5"/>
  <c r="AW36" i="5"/>
  <c r="AY36" i="5" s="1"/>
  <c r="AV36" i="5"/>
  <c r="AU36" i="5"/>
  <c r="AT36" i="5"/>
  <c r="AQ36" i="5"/>
  <c r="AP36" i="5"/>
  <c r="AM36" i="5"/>
  <c r="AL36" i="5"/>
  <c r="AF36" i="5"/>
  <c r="AH36" i="5" s="1"/>
  <c r="AE36" i="5"/>
  <c r="AD36" i="5"/>
  <c r="AC36" i="5"/>
  <c r="Z36" i="5"/>
  <c r="Y36" i="5"/>
  <c r="V36" i="5"/>
  <c r="U36" i="5"/>
  <c r="O36" i="5"/>
  <c r="N36" i="5"/>
  <c r="M36" i="5"/>
  <c r="L36" i="5"/>
  <c r="I36" i="5"/>
  <c r="H36" i="5"/>
  <c r="E36" i="5"/>
  <c r="D36" i="5"/>
  <c r="BN35" i="5"/>
  <c r="BP35" i="5" s="1"/>
  <c r="BM35" i="5"/>
  <c r="BL35" i="5"/>
  <c r="BK35" i="5"/>
  <c r="BH35" i="5"/>
  <c r="BG35" i="5"/>
  <c r="BD35" i="5"/>
  <c r="BC35" i="5"/>
  <c r="AW35" i="5"/>
  <c r="AY35" i="5" s="1"/>
  <c r="AV35" i="5"/>
  <c r="AU35" i="5"/>
  <c r="AT35" i="5"/>
  <c r="AQ35" i="5"/>
  <c r="AP35" i="5"/>
  <c r="AM35" i="5"/>
  <c r="AL35" i="5"/>
  <c r="AF35" i="5"/>
  <c r="AH35" i="5" s="1"/>
  <c r="AE35" i="5"/>
  <c r="AD35" i="5"/>
  <c r="AC35" i="5"/>
  <c r="Z35" i="5"/>
  <c r="Y35" i="5"/>
  <c r="V35" i="5"/>
  <c r="U35" i="5"/>
  <c r="O35" i="5"/>
  <c r="N35" i="5"/>
  <c r="BR35" i="5" s="1"/>
  <c r="M35" i="5"/>
  <c r="L35" i="5"/>
  <c r="I35" i="5"/>
  <c r="H35" i="5"/>
  <c r="E35" i="5"/>
  <c r="D35" i="5"/>
  <c r="AW34" i="5"/>
  <c r="AY34" i="5" s="1"/>
  <c r="AV34" i="5"/>
  <c r="AU34" i="5"/>
  <c r="AT34" i="5"/>
  <c r="AQ34" i="5"/>
  <c r="AP34" i="5"/>
  <c r="AM34" i="5"/>
  <c r="AL34" i="5"/>
  <c r="AF34" i="5"/>
  <c r="AH34" i="5" s="1"/>
  <c r="AE34" i="5"/>
  <c r="AD34" i="5"/>
  <c r="AC34" i="5"/>
  <c r="Z34" i="5"/>
  <c r="Y34" i="5"/>
  <c r="V34" i="5"/>
  <c r="U34" i="5"/>
  <c r="O34" i="5"/>
  <c r="N34" i="5"/>
  <c r="M34" i="5"/>
  <c r="L34" i="5"/>
  <c r="I34" i="5"/>
  <c r="H34" i="5"/>
  <c r="E34" i="5"/>
  <c r="D34" i="5"/>
  <c r="AW33" i="5"/>
  <c r="AY33" i="5" s="1"/>
  <c r="AV33" i="5"/>
  <c r="AU33" i="5"/>
  <c r="AT33" i="5"/>
  <c r="AQ33" i="5"/>
  <c r="AP33" i="5"/>
  <c r="AM33" i="5"/>
  <c r="AL33" i="5"/>
  <c r="AF33" i="5"/>
  <c r="AH33" i="5" s="1"/>
  <c r="AE33" i="5"/>
  <c r="AD33" i="5"/>
  <c r="AC33" i="5"/>
  <c r="Z33" i="5"/>
  <c r="Y33" i="5"/>
  <c r="V33" i="5"/>
  <c r="U33" i="5"/>
  <c r="O33" i="5"/>
  <c r="R33" i="5" s="1"/>
  <c r="N33" i="5"/>
  <c r="M33" i="5"/>
  <c r="L33" i="5"/>
  <c r="I33" i="5"/>
  <c r="H33" i="5"/>
  <c r="E33" i="5"/>
  <c r="D33" i="5"/>
  <c r="AW32" i="5"/>
  <c r="AY32" i="5" s="1"/>
  <c r="AV32" i="5"/>
  <c r="AU32" i="5"/>
  <c r="AT32" i="5"/>
  <c r="AQ32" i="5"/>
  <c r="AP32" i="5"/>
  <c r="AM32" i="5"/>
  <c r="AL32" i="5"/>
  <c r="AF32" i="5"/>
  <c r="AH32" i="5" s="1"/>
  <c r="AE32" i="5"/>
  <c r="AD32" i="5"/>
  <c r="AC32" i="5"/>
  <c r="Z32" i="5"/>
  <c r="Y32" i="5"/>
  <c r="V32" i="5"/>
  <c r="U32" i="5"/>
  <c r="O32" i="5"/>
  <c r="N32" i="5"/>
  <c r="BR32" i="5" s="1"/>
  <c r="M32" i="5"/>
  <c r="L32" i="5"/>
  <c r="I32" i="5"/>
  <c r="H32" i="5"/>
  <c r="E32" i="5"/>
  <c r="D32" i="5"/>
  <c r="BN31" i="5"/>
  <c r="BP31" i="5" s="1"/>
  <c r="BM31" i="5"/>
  <c r="BL31" i="5"/>
  <c r="BK31" i="5"/>
  <c r="BD31" i="5"/>
  <c r="BC31" i="5"/>
  <c r="AW31" i="5"/>
  <c r="AY31" i="5" s="1"/>
  <c r="AV31" i="5"/>
  <c r="AU31" i="5"/>
  <c r="AT31" i="5"/>
  <c r="AQ31" i="5"/>
  <c r="AP31" i="5"/>
  <c r="AM31" i="5"/>
  <c r="AL31" i="5"/>
  <c r="AF31" i="5"/>
  <c r="AH31" i="5" s="1"/>
  <c r="AE31" i="5"/>
  <c r="AD31" i="5"/>
  <c r="AC31" i="5"/>
  <c r="Z31" i="5"/>
  <c r="Y31" i="5"/>
  <c r="V31" i="5"/>
  <c r="U31" i="5"/>
  <c r="O31" i="5"/>
  <c r="N31" i="5"/>
  <c r="M31" i="5"/>
  <c r="L31" i="5"/>
  <c r="I31" i="5"/>
  <c r="H31" i="5"/>
  <c r="E31" i="5"/>
  <c r="D31" i="5"/>
  <c r="BL30" i="5"/>
  <c r="BK30" i="5"/>
  <c r="BD30" i="5"/>
  <c r="BC30" i="5"/>
  <c r="AW30" i="5"/>
  <c r="AY30" i="5" s="1"/>
  <c r="AV30" i="5"/>
  <c r="AU30" i="5"/>
  <c r="AT30" i="5"/>
  <c r="AQ30" i="5"/>
  <c r="AP30" i="5"/>
  <c r="AM30" i="5"/>
  <c r="AL30" i="5"/>
  <c r="AF30" i="5"/>
  <c r="AH30" i="5" s="1"/>
  <c r="AE30" i="5"/>
  <c r="AD30" i="5"/>
  <c r="AC30" i="5"/>
  <c r="Z30" i="5"/>
  <c r="Y30" i="5"/>
  <c r="V30" i="5"/>
  <c r="U30" i="5"/>
  <c r="O30" i="5"/>
  <c r="N30" i="5"/>
  <c r="BR30" i="5" s="1"/>
  <c r="M30" i="5"/>
  <c r="L30" i="5"/>
  <c r="I30" i="5"/>
  <c r="H30" i="5"/>
  <c r="E30" i="5"/>
  <c r="D30" i="5"/>
  <c r="BL29" i="5"/>
  <c r="BK29" i="5"/>
  <c r="BD29" i="5"/>
  <c r="BC29" i="5"/>
  <c r="AW29" i="5"/>
  <c r="AY29" i="5" s="1"/>
  <c r="AV29" i="5"/>
  <c r="AU29" i="5"/>
  <c r="AT29" i="5"/>
  <c r="AQ29" i="5"/>
  <c r="AP29" i="5"/>
  <c r="AM29" i="5"/>
  <c r="AL29" i="5"/>
  <c r="AF29" i="5"/>
  <c r="AH29" i="5" s="1"/>
  <c r="AE29" i="5"/>
  <c r="AD29" i="5"/>
  <c r="AC29" i="5"/>
  <c r="Z29" i="5"/>
  <c r="Y29" i="5"/>
  <c r="V29" i="5"/>
  <c r="U29" i="5"/>
  <c r="O29" i="5"/>
  <c r="N29" i="5"/>
  <c r="BR29" i="5" s="1"/>
  <c r="M29" i="5"/>
  <c r="L29" i="5"/>
  <c r="I29" i="5"/>
  <c r="H29" i="5"/>
  <c r="E29" i="5"/>
  <c r="D29" i="5"/>
  <c r="BL28" i="5"/>
  <c r="BK28" i="5"/>
  <c r="BD28" i="5"/>
  <c r="BC28" i="5"/>
  <c r="AW28" i="5"/>
  <c r="AY28" i="5" s="1"/>
  <c r="AV28" i="5"/>
  <c r="AU28" i="5"/>
  <c r="AT28" i="5"/>
  <c r="AQ28" i="5"/>
  <c r="AP28" i="5"/>
  <c r="AM28" i="5"/>
  <c r="AL28" i="5"/>
  <c r="AF28" i="5"/>
  <c r="AH28" i="5" s="1"/>
  <c r="AE28" i="5"/>
  <c r="AD28" i="5"/>
  <c r="AC28" i="5"/>
  <c r="Z28" i="5"/>
  <c r="Y28" i="5"/>
  <c r="V28" i="5"/>
  <c r="U28" i="5"/>
  <c r="O28" i="5"/>
  <c r="N28" i="5"/>
  <c r="BR28" i="5" s="1"/>
  <c r="M28" i="5"/>
  <c r="L28" i="5"/>
  <c r="I28" i="5"/>
  <c r="H28" i="5"/>
  <c r="E28" i="5"/>
  <c r="D28" i="5"/>
  <c r="BN27" i="5"/>
  <c r="BP27" i="5" s="1"/>
  <c r="BM27" i="5"/>
  <c r="BL27" i="5"/>
  <c r="BK27" i="5"/>
  <c r="BH27" i="5"/>
  <c r="BG27" i="5"/>
  <c r="BD27" i="5"/>
  <c r="BC27" i="5"/>
  <c r="AW27" i="5"/>
  <c r="AY27" i="5" s="1"/>
  <c r="AV27" i="5"/>
  <c r="AU27" i="5"/>
  <c r="AT27" i="5"/>
  <c r="AQ27" i="5"/>
  <c r="AP27" i="5"/>
  <c r="AM27" i="5"/>
  <c r="AL27" i="5"/>
  <c r="AF27" i="5"/>
  <c r="AH27" i="5" s="1"/>
  <c r="AE27" i="5"/>
  <c r="AD27" i="5"/>
  <c r="AC27" i="5"/>
  <c r="Z27" i="5"/>
  <c r="Y27" i="5"/>
  <c r="V27" i="5"/>
  <c r="U27" i="5"/>
  <c r="O27" i="5"/>
  <c r="N27" i="5"/>
  <c r="BR27" i="5" s="1"/>
  <c r="M27" i="5"/>
  <c r="L27" i="5"/>
  <c r="I27" i="5"/>
  <c r="H27" i="5"/>
  <c r="E27" i="5"/>
  <c r="D27" i="5"/>
  <c r="BN26" i="5"/>
  <c r="BP26" i="5" s="1"/>
  <c r="BM26" i="5"/>
  <c r="BL26" i="5"/>
  <c r="BK26" i="5"/>
  <c r="BH26" i="5"/>
  <c r="BG26" i="5"/>
  <c r="BD26" i="5"/>
  <c r="BC26" i="5"/>
  <c r="AW26" i="5"/>
  <c r="AY26" i="5" s="1"/>
  <c r="AV26" i="5"/>
  <c r="AU26" i="5"/>
  <c r="AT26" i="5"/>
  <c r="AQ26" i="5"/>
  <c r="AP26" i="5"/>
  <c r="AM26" i="5"/>
  <c r="AL26" i="5"/>
  <c r="AF26" i="5"/>
  <c r="AH26" i="5" s="1"/>
  <c r="AE26" i="5"/>
  <c r="AD26" i="5"/>
  <c r="AC26" i="5"/>
  <c r="Z26" i="5"/>
  <c r="Y26" i="5"/>
  <c r="V26" i="5"/>
  <c r="U26" i="5"/>
  <c r="O26" i="5"/>
  <c r="N26" i="5"/>
  <c r="BR26" i="5" s="1"/>
  <c r="M26" i="5"/>
  <c r="L26" i="5"/>
  <c r="I26" i="5"/>
  <c r="H26" i="5"/>
  <c r="E26" i="5"/>
  <c r="D26" i="5"/>
  <c r="BN25" i="5"/>
  <c r="BP25" i="5" s="1"/>
  <c r="BM25" i="5"/>
  <c r="BL25" i="5"/>
  <c r="BK25" i="5"/>
  <c r="BH25" i="5"/>
  <c r="BG25" i="5"/>
  <c r="BD25" i="5"/>
  <c r="AW25" i="5"/>
  <c r="AY25" i="5" s="1"/>
  <c r="AV25" i="5"/>
  <c r="AU25" i="5"/>
  <c r="AT25" i="5"/>
  <c r="AQ25" i="5"/>
  <c r="AP25" i="5"/>
  <c r="AM25" i="5"/>
  <c r="AL25" i="5"/>
  <c r="AF25" i="5"/>
  <c r="AH25" i="5" s="1"/>
  <c r="AE25" i="5"/>
  <c r="AD25" i="5"/>
  <c r="AC25" i="5"/>
  <c r="Z25" i="5"/>
  <c r="Y25" i="5"/>
  <c r="V25" i="5"/>
  <c r="U25" i="5"/>
  <c r="O25" i="5"/>
  <c r="N25" i="5"/>
  <c r="M25" i="5"/>
  <c r="L25" i="5"/>
  <c r="I25" i="5"/>
  <c r="H25" i="5"/>
  <c r="E25" i="5"/>
  <c r="D25" i="5"/>
  <c r="BN24" i="5"/>
  <c r="BP24" i="5" s="1"/>
  <c r="BM24" i="5"/>
  <c r="BL24" i="5"/>
  <c r="BK24" i="5"/>
  <c r="BH24" i="5"/>
  <c r="BG24" i="5"/>
  <c r="BD24" i="5"/>
  <c r="AW24" i="5"/>
  <c r="AY24" i="5" s="1"/>
  <c r="AV24" i="5"/>
  <c r="AU24" i="5"/>
  <c r="AT24" i="5"/>
  <c r="AQ24" i="5"/>
  <c r="AP24" i="5"/>
  <c r="AM24" i="5"/>
  <c r="AL24" i="5"/>
  <c r="AF24" i="5"/>
  <c r="AH24" i="5" s="1"/>
  <c r="AE24" i="5"/>
  <c r="AD24" i="5"/>
  <c r="AC24" i="5"/>
  <c r="Z24" i="5"/>
  <c r="Y24" i="5"/>
  <c r="V24" i="5"/>
  <c r="U24" i="5"/>
  <c r="O24" i="5"/>
  <c r="N24" i="5"/>
  <c r="M24" i="5"/>
  <c r="L24" i="5"/>
  <c r="I24" i="5"/>
  <c r="H24" i="5"/>
  <c r="E24" i="5"/>
  <c r="D24" i="5"/>
  <c r="BN23" i="5"/>
  <c r="BP23" i="5" s="1"/>
  <c r="BM23" i="5"/>
  <c r="BL23" i="5"/>
  <c r="BK23" i="5"/>
  <c r="BH23" i="5"/>
  <c r="BD23" i="5"/>
  <c r="AW23" i="5"/>
  <c r="AY23" i="5" s="1"/>
  <c r="AV23" i="5"/>
  <c r="AU23" i="5"/>
  <c r="AT23" i="5"/>
  <c r="AQ23" i="5"/>
  <c r="AP23" i="5"/>
  <c r="AM23" i="5"/>
  <c r="AL23" i="5"/>
  <c r="AF23" i="5"/>
  <c r="AH23" i="5" s="1"/>
  <c r="AE23" i="5"/>
  <c r="AD23" i="5"/>
  <c r="AC23" i="5"/>
  <c r="Z23" i="5"/>
  <c r="Y23" i="5"/>
  <c r="V23" i="5"/>
  <c r="U23" i="5"/>
  <c r="O23" i="5"/>
  <c r="N23" i="5"/>
  <c r="M23" i="5"/>
  <c r="L23" i="5"/>
  <c r="I23" i="5"/>
  <c r="H23" i="5"/>
  <c r="E23" i="5"/>
  <c r="D23" i="5"/>
  <c r="AW22" i="5"/>
  <c r="AY22" i="5" s="1"/>
  <c r="AV22" i="5"/>
  <c r="AU22" i="5"/>
  <c r="AT22" i="5"/>
  <c r="AQ22" i="5"/>
  <c r="AP22" i="5"/>
  <c r="AM22" i="5"/>
  <c r="AL22" i="5"/>
  <c r="AF22" i="5"/>
  <c r="AH22" i="5" s="1"/>
  <c r="AE22" i="5"/>
  <c r="AD22" i="5"/>
  <c r="AC22" i="5"/>
  <c r="Z22" i="5"/>
  <c r="Y22" i="5"/>
  <c r="V22" i="5"/>
  <c r="U22" i="5"/>
  <c r="O22" i="5"/>
  <c r="N22" i="5"/>
  <c r="BR22" i="5" s="1"/>
  <c r="M22" i="5"/>
  <c r="L22" i="5"/>
  <c r="I22" i="5"/>
  <c r="H22" i="5"/>
  <c r="E22" i="5"/>
  <c r="D22" i="5"/>
  <c r="BN21" i="5"/>
  <c r="BP21" i="5" s="1"/>
  <c r="BM21" i="5"/>
  <c r="BL21" i="5"/>
  <c r="BK21" i="5"/>
  <c r="BD21" i="5"/>
  <c r="AW21" i="5"/>
  <c r="AY21" i="5" s="1"/>
  <c r="AV21" i="5"/>
  <c r="AU21" i="5"/>
  <c r="AT21" i="5"/>
  <c r="AQ21" i="5"/>
  <c r="AP21" i="5"/>
  <c r="AM21" i="5"/>
  <c r="AL21" i="5"/>
  <c r="AF21" i="5"/>
  <c r="AH21" i="5" s="1"/>
  <c r="AE21" i="5"/>
  <c r="AD21" i="5"/>
  <c r="AC21" i="5"/>
  <c r="Z21" i="5"/>
  <c r="Y21" i="5"/>
  <c r="V21" i="5"/>
  <c r="U21" i="5"/>
  <c r="O21" i="5"/>
  <c r="N21" i="5"/>
  <c r="M21" i="5"/>
  <c r="L21" i="5"/>
  <c r="I21" i="5"/>
  <c r="H21" i="5"/>
  <c r="E21" i="5"/>
  <c r="D21" i="5"/>
  <c r="BN20" i="5"/>
  <c r="BP20" i="5" s="1"/>
  <c r="BM20" i="5"/>
  <c r="BL20" i="5"/>
  <c r="BK20" i="5"/>
  <c r="BD20" i="5"/>
  <c r="AW20" i="5"/>
  <c r="AY20" i="5" s="1"/>
  <c r="AV20" i="5"/>
  <c r="AU20" i="5"/>
  <c r="AT20" i="5"/>
  <c r="AQ20" i="5"/>
  <c r="AP20" i="5"/>
  <c r="AM20" i="5"/>
  <c r="AL20" i="5"/>
  <c r="AF20" i="5"/>
  <c r="AH20" i="5" s="1"/>
  <c r="AE20" i="5"/>
  <c r="AD20" i="5"/>
  <c r="AC20" i="5"/>
  <c r="Z20" i="5"/>
  <c r="Y20" i="5"/>
  <c r="V20" i="5"/>
  <c r="U20" i="5"/>
  <c r="O20" i="5"/>
  <c r="N20" i="5"/>
  <c r="M20" i="5"/>
  <c r="L20" i="5"/>
  <c r="I20" i="5"/>
  <c r="H20" i="5"/>
  <c r="E20" i="5"/>
  <c r="BN19" i="5"/>
  <c r="BQ19" i="5" s="1"/>
  <c r="BM19" i="5"/>
  <c r="BL19" i="5"/>
  <c r="BK19" i="5"/>
  <c r="BD19" i="5"/>
  <c r="AW19" i="5"/>
  <c r="AZ19" i="5" s="1"/>
  <c r="AV19" i="5"/>
  <c r="AU19" i="5"/>
  <c r="AT19" i="5"/>
  <c r="AQ19" i="5"/>
  <c r="AP19" i="5"/>
  <c r="AM19" i="5"/>
  <c r="AL19" i="5"/>
  <c r="AF19" i="5"/>
  <c r="AI19" i="5" s="1"/>
  <c r="AE19" i="5"/>
  <c r="AD19" i="5"/>
  <c r="AC19" i="5"/>
  <c r="Z19" i="5"/>
  <c r="Y19" i="5"/>
  <c r="V19" i="5"/>
  <c r="U19" i="5"/>
  <c r="O19" i="5"/>
  <c r="N19" i="5"/>
  <c r="M19" i="5"/>
  <c r="L19" i="5"/>
  <c r="I19" i="5"/>
  <c r="H19" i="5"/>
  <c r="E19" i="5"/>
  <c r="D19" i="5"/>
  <c r="BN17" i="5"/>
  <c r="BQ17" i="5" s="1"/>
  <c r="BM17" i="5"/>
  <c r="BL17" i="5"/>
  <c r="BK17" i="5"/>
  <c r="BD17" i="5"/>
  <c r="AW17" i="5"/>
  <c r="AZ17" i="5" s="1"/>
  <c r="AV17" i="5"/>
  <c r="AU17" i="5"/>
  <c r="AT17" i="5"/>
  <c r="AQ17" i="5"/>
  <c r="AP17" i="5"/>
  <c r="AM17" i="5"/>
  <c r="AL17" i="5"/>
  <c r="AF17" i="5"/>
  <c r="AI17" i="5" s="1"/>
  <c r="AE17" i="5"/>
  <c r="AD17" i="5"/>
  <c r="AC17" i="5"/>
  <c r="Z17" i="5"/>
  <c r="Y17" i="5"/>
  <c r="V17" i="5"/>
  <c r="U17" i="5"/>
  <c r="O17" i="5"/>
  <c r="N17" i="5"/>
  <c r="M17" i="5"/>
  <c r="L17" i="5"/>
  <c r="I17" i="5"/>
  <c r="H17" i="5"/>
  <c r="D17" i="5"/>
  <c r="BN16" i="5"/>
  <c r="BQ16" i="5" s="1"/>
  <c r="BM16" i="5"/>
  <c r="BL16" i="5"/>
  <c r="BK16" i="5"/>
  <c r="BD16" i="5"/>
  <c r="AW16" i="5"/>
  <c r="AZ16" i="5" s="1"/>
  <c r="AV16" i="5"/>
  <c r="AU16" i="5"/>
  <c r="AT16" i="5"/>
  <c r="AQ16" i="5"/>
  <c r="AP16" i="5"/>
  <c r="AM16" i="5"/>
  <c r="AL16" i="5"/>
  <c r="AF16" i="5"/>
  <c r="AI16" i="5" s="1"/>
  <c r="AE16" i="5"/>
  <c r="AD16" i="5"/>
  <c r="AC16" i="5"/>
  <c r="Z16" i="5"/>
  <c r="Y16" i="5"/>
  <c r="V16" i="5"/>
  <c r="U16" i="5"/>
  <c r="O16" i="5"/>
  <c r="N16" i="5"/>
  <c r="M16" i="5"/>
  <c r="L16" i="5"/>
  <c r="I16" i="5"/>
  <c r="H16" i="5"/>
  <c r="E16" i="5"/>
  <c r="D16" i="5"/>
  <c r="BN15" i="5"/>
  <c r="BQ15" i="5" s="1"/>
  <c r="BM15" i="5"/>
  <c r="BL15" i="5"/>
  <c r="BK15" i="5"/>
  <c r="BD15" i="5"/>
  <c r="AW15" i="5"/>
  <c r="AZ15" i="5" s="1"/>
  <c r="AV15" i="5"/>
  <c r="AU15" i="5"/>
  <c r="AT15" i="5"/>
  <c r="AQ15" i="5"/>
  <c r="AP15" i="5"/>
  <c r="AM15" i="5"/>
  <c r="AL15" i="5"/>
  <c r="AF15" i="5"/>
  <c r="AI15" i="5" s="1"/>
  <c r="AE15" i="5"/>
  <c r="AD15" i="5"/>
  <c r="AC15" i="5"/>
  <c r="Z15" i="5"/>
  <c r="Y15" i="5"/>
  <c r="V15" i="5"/>
  <c r="U15" i="5"/>
  <c r="O15" i="5"/>
  <c r="N15" i="5"/>
  <c r="M15" i="5"/>
  <c r="L15" i="5"/>
  <c r="I15" i="5"/>
  <c r="H15" i="5"/>
  <c r="E15" i="5"/>
  <c r="D15" i="5"/>
  <c r="BN14" i="5"/>
  <c r="BQ14" i="5" s="1"/>
  <c r="BM14" i="5"/>
  <c r="BL14" i="5"/>
  <c r="BK14" i="5"/>
  <c r="BD14" i="5"/>
  <c r="AW14" i="5"/>
  <c r="AZ14" i="5" s="1"/>
  <c r="AV14" i="5"/>
  <c r="AU14" i="5"/>
  <c r="AT14" i="5"/>
  <c r="AQ14" i="5"/>
  <c r="AP14" i="5"/>
  <c r="AM14" i="5"/>
  <c r="AL14" i="5"/>
  <c r="AF14" i="5"/>
  <c r="AI14" i="5" s="1"/>
  <c r="AE14" i="5"/>
  <c r="AD14" i="5"/>
  <c r="AC14" i="5"/>
  <c r="Z14" i="5"/>
  <c r="Y14" i="5"/>
  <c r="V14" i="5"/>
  <c r="U14" i="5"/>
  <c r="O14" i="5"/>
  <c r="Q14" i="5" s="1"/>
  <c r="N14" i="5"/>
  <c r="M14" i="5"/>
  <c r="L14" i="5"/>
  <c r="I14" i="5"/>
  <c r="H14" i="5"/>
  <c r="E14" i="5"/>
  <c r="D14" i="5"/>
  <c r="AW13" i="5"/>
  <c r="AZ13" i="5" s="1"/>
  <c r="AV13" i="5"/>
  <c r="AU13" i="5"/>
  <c r="AT13" i="5"/>
  <c r="AQ13" i="5"/>
  <c r="AP13" i="5"/>
  <c r="AM13" i="5"/>
  <c r="AL13" i="5"/>
  <c r="AF13" i="5"/>
  <c r="AI13" i="5" s="1"/>
  <c r="AE13" i="5"/>
  <c r="AD13" i="5"/>
  <c r="AC13" i="5"/>
  <c r="Z13" i="5"/>
  <c r="Y13" i="5"/>
  <c r="V13" i="5"/>
  <c r="U13" i="5"/>
  <c r="O13" i="5"/>
  <c r="N13" i="5"/>
  <c r="M13" i="5"/>
  <c r="L13" i="5"/>
  <c r="I13" i="5"/>
  <c r="H13" i="5"/>
  <c r="E13" i="5"/>
  <c r="D13" i="5"/>
  <c r="AW12" i="5"/>
  <c r="AZ12" i="5" s="1"/>
  <c r="AV12" i="5"/>
  <c r="AU12" i="5"/>
  <c r="AT12" i="5"/>
  <c r="AQ12" i="5"/>
  <c r="AP12" i="5"/>
  <c r="AM12" i="5"/>
  <c r="AL12" i="5"/>
  <c r="AF12" i="5"/>
  <c r="AI12" i="5" s="1"/>
  <c r="AE12" i="5"/>
  <c r="AD12" i="5"/>
  <c r="AC12" i="5"/>
  <c r="Z12" i="5"/>
  <c r="Y12" i="5"/>
  <c r="V12" i="5"/>
  <c r="U12" i="5"/>
  <c r="O12" i="5"/>
  <c r="N12" i="5"/>
  <c r="M12" i="5"/>
  <c r="L12" i="5"/>
  <c r="I12" i="5"/>
  <c r="H12" i="5"/>
  <c r="E12" i="5"/>
  <c r="D12" i="5"/>
  <c r="AW11" i="5"/>
  <c r="AZ11" i="5" s="1"/>
  <c r="AV11" i="5"/>
  <c r="AU11" i="5"/>
  <c r="AT11" i="5"/>
  <c r="AQ11" i="5"/>
  <c r="AP11" i="5"/>
  <c r="AM11" i="5"/>
  <c r="AL11" i="5"/>
  <c r="AF11" i="5"/>
  <c r="AI11" i="5" s="1"/>
  <c r="AE11" i="5"/>
  <c r="AD11" i="5"/>
  <c r="AC11" i="5"/>
  <c r="Z11" i="5"/>
  <c r="Y11" i="5"/>
  <c r="V11" i="5"/>
  <c r="U11" i="5"/>
  <c r="O11" i="5"/>
  <c r="BS11" i="5" s="1"/>
  <c r="N11" i="5"/>
  <c r="M11" i="5"/>
  <c r="L11" i="5"/>
  <c r="I11" i="5"/>
  <c r="H11" i="5"/>
  <c r="E11" i="5"/>
  <c r="D11" i="5"/>
  <c r="BN10" i="5"/>
  <c r="BQ10" i="5" s="1"/>
  <c r="BM10" i="5"/>
  <c r="BL10" i="5"/>
  <c r="BK10" i="5"/>
  <c r="AW10" i="5"/>
  <c r="AZ10" i="5" s="1"/>
  <c r="AV10" i="5"/>
  <c r="AU10" i="5"/>
  <c r="AT10" i="5"/>
  <c r="AQ10" i="5"/>
  <c r="AP10" i="5"/>
  <c r="AM10" i="5"/>
  <c r="AL10" i="5"/>
  <c r="AF10" i="5"/>
  <c r="AI10" i="5" s="1"/>
  <c r="AE10" i="5"/>
  <c r="AD10" i="5"/>
  <c r="AC10" i="5"/>
  <c r="Z10" i="5"/>
  <c r="Y10" i="5"/>
  <c r="V10" i="5"/>
  <c r="U10" i="5"/>
  <c r="O10" i="5"/>
  <c r="N10" i="5"/>
  <c r="M10" i="5"/>
  <c r="L10" i="5"/>
  <c r="I10" i="5"/>
  <c r="H10" i="5"/>
  <c r="E10" i="5"/>
  <c r="D10" i="5"/>
  <c r="BK9" i="5"/>
  <c r="AW9" i="5"/>
  <c r="AZ9" i="5" s="1"/>
  <c r="AV9" i="5"/>
  <c r="AU9" i="5"/>
  <c r="AT9" i="5"/>
  <c r="AQ9" i="5"/>
  <c r="AP9" i="5"/>
  <c r="AM9" i="5"/>
  <c r="AL9" i="5"/>
  <c r="AF9" i="5"/>
  <c r="AI9" i="5" s="1"/>
  <c r="AE9" i="5"/>
  <c r="AD9" i="5"/>
  <c r="AC9" i="5"/>
  <c r="Z9" i="5"/>
  <c r="Y9" i="5"/>
  <c r="V9" i="5"/>
  <c r="U9" i="5"/>
  <c r="O9" i="5"/>
  <c r="N9" i="5"/>
  <c r="L9" i="5"/>
  <c r="I9" i="5"/>
  <c r="H9" i="5"/>
  <c r="E9" i="5"/>
  <c r="D9" i="5"/>
  <c r="BK8" i="5"/>
  <c r="AW8" i="5"/>
  <c r="AZ8" i="5" s="1"/>
  <c r="AV8" i="5"/>
  <c r="AU8" i="5"/>
  <c r="AT8" i="5"/>
  <c r="AQ8" i="5"/>
  <c r="AP8" i="5"/>
  <c r="AM8" i="5"/>
  <c r="AL8" i="5"/>
  <c r="AF8" i="5"/>
  <c r="AI8" i="5" s="1"/>
  <c r="AE8" i="5"/>
  <c r="AD8" i="5"/>
  <c r="AC8" i="5"/>
  <c r="Z8" i="5"/>
  <c r="Y8" i="5"/>
  <c r="V8" i="5"/>
  <c r="U8" i="5"/>
  <c r="M8" i="5"/>
  <c r="L8" i="5"/>
  <c r="I8" i="5"/>
  <c r="H8" i="5"/>
  <c r="E8" i="5"/>
  <c r="D8" i="5"/>
  <c r="BN7" i="5"/>
  <c r="BM7" i="5"/>
  <c r="BK7" i="5"/>
  <c r="BH7" i="5"/>
  <c r="BG6" i="5"/>
  <c r="BD7" i="5"/>
  <c r="BC6" i="5"/>
  <c r="AW7" i="5"/>
  <c r="AY7" i="5" s="1"/>
  <c r="AV6" i="5"/>
  <c r="BR6" i="5" s="1"/>
  <c r="AU7" i="5"/>
  <c r="AT7" i="5"/>
  <c r="AQ7" i="5"/>
  <c r="AP7" i="5"/>
  <c r="AM7" i="5"/>
  <c r="AL7" i="5"/>
  <c r="AF7" i="5"/>
  <c r="AH7" i="5" s="1"/>
  <c r="AE7" i="5"/>
  <c r="AD7" i="5"/>
  <c r="AC7" i="5"/>
  <c r="Z7" i="5"/>
  <c r="Y7" i="5"/>
  <c r="V7" i="5"/>
  <c r="U7" i="5"/>
  <c r="O7" i="5"/>
  <c r="N7" i="5"/>
  <c r="BR7" i="5" s="1"/>
  <c r="M7" i="5"/>
  <c r="L7" i="5"/>
  <c r="I7" i="5"/>
  <c r="H7" i="5"/>
  <c r="E7" i="5"/>
  <c r="D7" i="5"/>
  <c r="BR12" i="5" l="1"/>
  <c r="BR13" i="5"/>
  <c r="AF60" i="5"/>
  <c r="T61" i="5"/>
  <c r="K61" i="5"/>
  <c r="BS9" i="5"/>
  <c r="BU9" i="5" s="1"/>
  <c r="Q9" i="5"/>
  <c r="BS12" i="5"/>
  <c r="BU12" i="5" s="1"/>
  <c r="Q12" i="5"/>
  <c r="BS13" i="5"/>
  <c r="BU13" i="5" s="1"/>
  <c r="Q13" i="5"/>
  <c r="BR11" i="5"/>
  <c r="BB61" i="5"/>
  <c r="BR10" i="5"/>
  <c r="BR31" i="5"/>
  <c r="BT57" i="5"/>
  <c r="G61" i="5"/>
  <c r="I61" i="5" s="1"/>
  <c r="BU11" i="5"/>
  <c r="BV11" i="5"/>
  <c r="BG57" i="5"/>
  <c r="AL60" i="5"/>
  <c r="N8" i="5"/>
  <c r="BR8" i="5" s="1"/>
  <c r="BR9" i="5"/>
  <c r="AG61" i="5"/>
  <c r="BT40" i="5"/>
  <c r="BT60" i="5"/>
  <c r="Q7" i="5"/>
  <c r="R7" i="5"/>
  <c r="BS10" i="5"/>
  <c r="R10" i="5"/>
  <c r="Q10" i="5"/>
  <c r="R11" i="5"/>
  <c r="Q11" i="5"/>
  <c r="R12" i="5"/>
  <c r="R13" i="5"/>
  <c r="R14" i="5"/>
  <c r="R16" i="5"/>
  <c r="Q16" i="5"/>
  <c r="R19" i="5"/>
  <c r="Q19" i="5"/>
  <c r="R20" i="5"/>
  <c r="Q20" i="5"/>
  <c r="R22" i="5"/>
  <c r="Q22" i="5"/>
  <c r="Q23" i="5"/>
  <c r="R23" i="5"/>
  <c r="R24" i="5"/>
  <c r="Q24" i="5"/>
  <c r="R26" i="5"/>
  <c r="Q26" i="5"/>
  <c r="Q27" i="5"/>
  <c r="R27" i="5"/>
  <c r="R28" i="5"/>
  <c r="Q28" i="5"/>
  <c r="Q29" i="5"/>
  <c r="R29" i="5"/>
  <c r="R30" i="5"/>
  <c r="Q30" i="5"/>
  <c r="Q31" i="5"/>
  <c r="R31" i="5"/>
  <c r="R32" i="5"/>
  <c r="Q32" i="5"/>
  <c r="R34" i="5"/>
  <c r="Q34" i="5"/>
  <c r="R35" i="5"/>
  <c r="Q35" i="5"/>
  <c r="R36" i="5"/>
  <c r="Q36" i="5"/>
  <c r="R37" i="5"/>
  <c r="Q37" i="5"/>
  <c r="R38" i="5"/>
  <c r="Q38" i="5"/>
  <c r="R41" i="5"/>
  <c r="Q41" i="5"/>
  <c r="Q42" i="5"/>
  <c r="R42" i="5"/>
  <c r="O8" i="5"/>
  <c r="R9" i="5"/>
  <c r="Q15" i="5"/>
  <c r="R15" i="5"/>
  <c r="R17" i="5"/>
  <c r="Q17" i="5"/>
  <c r="R21" i="5"/>
  <c r="Q21" i="5"/>
  <c r="R25" i="5"/>
  <c r="Q25" i="5"/>
  <c r="BS43" i="5"/>
  <c r="BV43" i="5" s="1"/>
  <c r="R43" i="5"/>
  <c r="Q43" i="5"/>
  <c r="R44" i="5"/>
  <c r="Q44" i="5"/>
  <c r="R45" i="5"/>
  <c r="Q45" i="5"/>
  <c r="BS46" i="5"/>
  <c r="BV46" i="5" s="1"/>
  <c r="R46" i="5"/>
  <c r="Q46" i="5"/>
  <c r="BS47" i="5"/>
  <c r="BV47" i="5" s="1"/>
  <c r="R47" i="5"/>
  <c r="Q47" i="5"/>
  <c r="BS48" i="5"/>
  <c r="BU48" i="5" s="1"/>
  <c r="Q48" i="5"/>
  <c r="R48" i="5"/>
  <c r="Q49" i="5"/>
  <c r="BS49" i="5"/>
  <c r="BV49" i="5" s="1"/>
  <c r="R49" i="5"/>
  <c r="R50" i="5"/>
  <c r="Q50" i="5"/>
  <c r="BS51" i="5"/>
  <c r="Q51" i="5"/>
  <c r="R51" i="5"/>
  <c r="BS52" i="5"/>
  <c r="R52" i="5"/>
  <c r="Q52" i="5"/>
  <c r="BS53" i="5"/>
  <c r="BV53" i="5" s="1"/>
  <c r="Q53" i="5"/>
  <c r="R53" i="5"/>
  <c r="BS54" i="5"/>
  <c r="R54" i="5"/>
  <c r="Q54" i="5"/>
  <c r="BS55" i="5"/>
  <c r="R55" i="5"/>
  <c r="BS56" i="5"/>
  <c r="BV56" i="5" s="1"/>
  <c r="R56" i="5"/>
  <c r="Q56" i="5"/>
  <c r="O60" i="5"/>
  <c r="BS58" i="5"/>
  <c r="BU58" i="5" s="1"/>
  <c r="R58" i="5"/>
  <c r="BS59" i="5"/>
  <c r="BV59" i="5" s="1"/>
  <c r="R59" i="5"/>
  <c r="Q59" i="5"/>
  <c r="BJ61" i="5"/>
  <c r="P61" i="1"/>
  <c r="O57" i="5"/>
  <c r="Q57" i="5" s="1"/>
  <c r="AF57" i="5"/>
  <c r="AI57" i="5" s="1"/>
  <c r="P61" i="5"/>
  <c r="BS28" i="5"/>
  <c r="BS29" i="5"/>
  <c r="BS30" i="5"/>
  <c r="BS32" i="5"/>
  <c r="BS22" i="5"/>
  <c r="BS14" i="5"/>
  <c r="BV14" i="5" s="1"/>
  <c r="BS16" i="5"/>
  <c r="BV16" i="5" s="1"/>
  <c r="BR17" i="5"/>
  <c r="BS19" i="5"/>
  <c r="BV19" i="5" s="1"/>
  <c r="BR21" i="5"/>
  <c r="BR24" i="5"/>
  <c r="BR14" i="5"/>
  <c r="BR16" i="5"/>
  <c r="BR19" i="5"/>
  <c r="BR20" i="5"/>
  <c r="BR23" i="5"/>
  <c r="BR25" i="5"/>
  <c r="BS15" i="5"/>
  <c r="BU15" i="5" s="1"/>
  <c r="BS17" i="5"/>
  <c r="BV17" i="5" s="1"/>
  <c r="AM57" i="5"/>
  <c r="AU57" i="5"/>
  <c r="B61" i="5"/>
  <c r="D61" i="5" s="1"/>
  <c r="J61" i="5"/>
  <c r="W61" i="5"/>
  <c r="Z61" i="5" s="1"/>
  <c r="AO61" i="5"/>
  <c r="AQ61" i="5" s="1"/>
  <c r="BA61" i="5"/>
  <c r="BI61" i="5"/>
  <c r="AP57" i="5"/>
  <c r="BP17" i="5"/>
  <c r="AH44" i="5"/>
  <c r="BR50" i="5"/>
  <c r="AQ57" i="5"/>
  <c r="AP60" i="5"/>
  <c r="AW57" i="5"/>
  <c r="AZ57" i="5" s="1"/>
  <c r="BS42" i="5"/>
  <c r="BU42" i="5" s="1"/>
  <c r="BP40" i="5"/>
  <c r="AZ45" i="5"/>
  <c r="BS50" i="5"/>
  <c r="BV50" i="5" s="1"/>
  <c r="Z57" i="5"/>
  <c r="AL57" i="5"/>
  <c r="AT57" i="5"/>
  <c r="BC57" i="5"/>
  <c r="BK57" i="5"/>
  <c r="Z60" i="5"/>
  <c r="BD60" i="5"/>
  <c r="BL60" i="5"/>
  <c r="AT60" i="5"/>
  <c r="BR15" i="5"/>
  <c r="AV40" i="5"/>
  <c r="AY12" i="5"/>
  <c r="BN57" i="5"/>
  <c r="BQ57" i="5" s="1"/>
  <c r="AD57" i="5"/>
  <c r="AD60" i="5"/>
  <c r="BP16" i="5"/>
  <c r="BP10" i="5"/>
  <c r="BP14" i="5"/>
  <c r="BP19" i="5"/>
  <c r="BP7" i="5"/>
  <c r="BP15" i="5"/>
  <c r="BP42" i="5"/>
  <c r="BP43" i="5"/>
  <c r="AY19" i="5"/>
  <c r="AY43" i="5"/>
  <c r="BR44" i="5"/>
  <c r="AY8" i="5"/>
  <c r="AY17" i="5"/>
  <c r="AZ44" i="5"/>
  <c r="AY14" i="5"/>
  <c r="AY15" i="5"/>
  <c r="AY16" i="5"/>
  <c r="AY10" i="5"/>
  <c r="AY11" i="5"/>
  <c r="AY13" i="5"/>
  <c r="AZ20" i="5"/>
  <c r="AH19" i="5"/>
  <c r="AH8" i="5"/>
  <c r="V60" i="5"/>
  <c r="V57" i="5"/>
  <c r="AH43" i="5"/>
  <c r="AH15" i="5"/>
  <c r="AH10" i="5"/>
  <c r="AH17" i="5"/>
  <c r="AH11" i="5"/>
  <c r="AH12" i="5"/>
  <c r="AH13" i="5"/>
  <c r="AH14" i="5"/>
  <c r="AH16" i="5"/>
  <c r="L60" i="5"/>
  <c r="M60" i="5"/>
  <c r="M57" i="5"/>
  <c r="H60" i="5"/>
  <c r="I60" i="5"/>
  <c r="I57" i="5"/>
  <c r="D60" i="5"/>
  <c r="E60" i="5"/>
  <c r="E57" i="5"/>
  <c r="BR42" i="5"/>
  <c r="AI7" i="5"/>
  <c r="AZ7" i="5"/>
  <c r="BQ7" i="5"/>
  <c r="BS7" i="5"/>
  <c r="AH9" i="5"/>
  <c r="AY9" i="5"/>
  <c r="BS20" i="5"/>
  <c r="AI20" i="5"/>
  <c r="BQ20" i="5"/>
  <c r="AI21" i="5"/>
  <c r="AZ21" i="5"/>
  <c r="BQ21" i="5"/>
  <c r="BS21" i="5"/>
  <c r="AI22" i="5"/>
  <c r="AZ22" i="5"/>
  <c r="AI23" i="5"/>
  <c r="AZ23" i="5"/>
  <c r="BQ23" i="5"/>
  <c r="BS23" i="5"/>
  <c r="AI24" i="5"/>
  <c r="AZ24" i="5"/>
  <c r="BQ24" i="5"/>
  <c r="BS24" i="5"/>
  <c r="AI25" i="5"/>
  <c r="AZ25" i="5"/>
  <c r="BQ25" i="5"/>
  <c r="BS25" i="5"/>
  <c r="AI26" i="5"/>
  <c r="AZ26" i="5"/>
  <c r="BQ26" i="5"/>
  <c r="BS26" i="5"/>
  <c r="AI27" i="5"/>
  <c r="AZ27" i="5"/>
  <c r="BQ27" i="5"/>
  <c r="BS27" i="5"/>
  <c r="AI28" i="5"/>
  <c r="AZ28" i="5"/>
  <c r="AI29" i="5"/>
  <c r="AZ29" i="5"/>
  <c r="AI30" i="5"/>
  <c r="AZ30" i="5"/>
  <c r="AI31" i="5"/>
  <c r="AZ31" i="5"/>
  <c r="BQ31" i="5"/>
  <c r="BS31" i="5"/>
  <c r="AI32" i="5"/>
  <c r="AZ32" i="5"/>
  <c r="AI33" i="5"/>
  <c r="AZ33" i="5"/>
  <c r="AI34" i="5"/>
  <c r="AZ34" i="5"/>
  <c r="AI35" i="5"/>
  <c r="AZ35" i="5"/>
  <c r="BQ35" i="5"/>
  <c r="BS35" i="5"/>
  <c r="AI36" i="5"/>
  <c r="AZ36" i="5"/>
  <c r="AI37" i="5"/>
  <c r="AZ37" i="5"/>
  <c r="BQ37" i="5"/>
  <c r="BS37" i="5"/>
  <c r="AI38" i="5"/>
  <c r="AZ38" i="5"/>
  <c r="BQ38" i="5"/>
  <c r="BS38" i="5"/>
  <c r="AI39" i="5"/>
  <c r="AZ39" i="5"/>
  <c r="BQ39" i="5"/>
  <c r="BS39" i="5"/>
  <c r="E40" i="5"/>
  <c r="I40" i="5"/>
  <c r="M40" i="5"/>
  <c r="V61" i="5"/>
  <c r="U61" i="5"/>
  <c r="V40" i="5"/>
  <c r="Y61" i="5"/>
  <c r="Z40" i="5"/>
  <c r="AD61" i="5"/>
  <c r="AC61" i="5"/>
  <c r="AD40" i="5"/>
  <c r="AL40" i="5"/>
  <c r="AP40" i="5"/>
  <c r="AT40" i="5"/>
  <c r="BD40" i="5"/>
  <c r="BH61" i="5"/>
  <c r="BG61" i="5"/>
  <c r="BL40" i="5"/>
  <c r="AI41" i="5"/>
  <c r="AY57" i="5"/>
  <c r="AZ41" i="5"/>
  <c r="BQ41" i="5"/>
  <c r="BS41" i="5"/>
  <c r="AI42" i="5"/>
  <c r="AZ42" i="5"/>
  <c r="BS44" i="5"/>
  <c r="BS45" i="5"/>
  <c r="BV48" i="5"/>
  <c r="BU50" i="5"/>
  <c r="BV51" i="5"/>
  <c r="BU51" i="5"/>
  <c r="BV52" i="5"/>
  <c r="BU52" i="5"/>
  <c r="BU53" i="5"/>
  <c r="BV54" i="5"/>
  <c r="BU54" i="5"/>
  <c r="BV55" i="5"/>
  <c r="BU55" i="5"/>
  <c r="D40" i="5"/>
  <c r="H40" i="5"/>
  <c r="L40" i="5"/>
  <c r="U40" i="5"/>
  <c r="Y40" i="5"/>
  <c r="AC40" i="5"/>
  <c r="AL61" i="5"/>
  <c r="AM61" i="5"/>
  <c r="AM40" i="5"/>
  <c r="AQ40" i="5"/>
  <c r="AT61" i="5"/>
  <c r="AU61" i="5"/>
  <c r="AU40" i="5"/>
  <c r="BC40" i="5"/>
  <c r="BK40" i="5"/>
  <c r="N57" i="5"/>
  <c r="AE57" i="5"/>
  <c r="AH41" i="5"/>
  <c r="AV57" i="5"/>
  <c r="AY41" i="5"/>
  <c r="BM57" i="5"/>
  <c r="BP41" i="5"/>
  <c r="BR41" i="5"/>
  <c r="BQ44" i="5"/>
  <c r="AI45" i="5"/>
  <c r="BQ45" i="5"/>
  <c r="AH46" i="5"/>
  <c r="AY46" i="5"/>
  <c r="BP46" i="5"/>
  <c r="AH47" i="5"/>
  <c r="AY47" i="5"/>
  <c r="BP47" i="5"/>
  <c r="AH48" i="5"/>
  <c r="AY48" i="5"/>
  <c r="BP48" i="5"/>
  <c r="AH49" i="5"/>
  <c r="AY49" i="5"/>
  <c r="BP49" i="5"/>
  <c r="AH50" i="5"/>
  <c r="AY50" i="5"/>
  <c r="BP50" i="5"/>
  <c r="AH51" i="5"/>
  <c r="AY51" i="5"/>
  <c r="BP51" i="5"/>
  <c r="AH52" i="5"/>
  <c r="AY52" i="5"/>
  <c r="BP52" i="5"/>
  <c r="AH53" i="5"/>
  <c r="AY53" i="5"/>
  <c r="BP53" i="5"/>
  <c r="AH54" i="5"/>
  <c r="AY54" i="5"/>
  <c r="BP54" i="5"/>
  <c r="AH55" i="5"/>
  <c r="AY55" i="5"/>
  <c r="BP55" i="5"/>
  <c r="AH56" i="5"/>
  <c r="AY56" i="5"/>
  <c r="BP56" i="5"/>
  <c r="D57" i="5"/>
  <c r="H57" i="5"/>
  <c r="L57" i="5"/>
  <c r="U57" i="5"/>
  <c r="Y57" i="5"/>
  <c r="AC57" i="5"/>
  <c r="BD57" i="5"/>
  <c r="BL57" i="5"/>
  <c r="AH60" i="5"/>
  <c r="AI60" i="5"/>
  <c r="BP60" i="5"/>
  <c r="BQ60" i="5"/>
  <c r="BR60" i="5"/>
  <c r="AH58" i="5"/>
  <c r="AY58" i="5"/>
  <c r="BP58" i="5"/>
  <c r="AH59" i="5"/>
  <c r="AY59" i="5"/>
  <c r="BP59" i="5"/>
  <c r="U60" i="5"/>
  <c r="Y60" i="5"/>
  <c r="AC60" i="5"/>
  <c r="AM60" i="5"/>
  <c r="AQ60" i="5"/>
  <c r="AU60" i="5"/>
  <c r="AW60" i="5"/>
  <c r="BC60" i="5"/>
  <c r="BG60" i="5"/>
  <c r="BK60" i="5"/>
  <c r="BC61" i="5" l="1"/>
  <c r="AP61" i="5"/>
  <c r="BT61" i="5"/>
  <c r="M61" i="5"/>
  <c r="BV12" i="5"/>
  <c r="AH57" i="5"/>
  <c r="E61" i="5"/>
  <c r="BS8" i="5"/>
  <c r="BU8" i="5" s="1"/>
  <c r="Q8" i="5"/>
  <c r="BV13" i="5"/>
  <c r="BU56" i="5"/>
  <c r="BV9" i="5"/>
  <c r="AV61" i="5"/>
  <c r="BD61" i="5"/>
  <c r="AE61" i="5"/>
  <c r="N61" i="5"/>
  <c r="BU47" i="5"/>
  <c r="BK61" i="5"/>
  <c r="BU59" i="5"/>
  <c r="BU17" i="5"/>
  <c r="BV15" i="5"/>
  <c r="BU14" i="5"/>
  <c r="Q40" i="5"/>
  <c r="BU49" i="5"/>
  <c r="BU46" i="5"/>
  <c r="BU43" i="5"/>
  <c r="BV42" i="5"/>
  <c r="BU19" i="5"/>
  <c r="BU16" i="5"/>
  <c r="H61" i="5"/>
  <c r="BV58" i="5"/>
  <c r="BU32" i="5"/>
  <c r="BV32" i="5"/>
  <c r="BU31" i="5"/>
  <c r="BV31" i="5"/>
  <c r="BV30" i="5"/>
  <c r="BU30" i="5"/>
  <c r="BU29" i="5"/>
  <c r="BV29" i="5"/>
  <c r="BV28" i="5"/>
  <c r="BU28" i="5"/>
  <c r="BU22" i="5"/>
  <c r="BV22" i="5"/>
  <c r="BV10" i="5"/>
  <c r="BU10" i="5"/>
  <c r="AW61" i="5"/>
  <c r="R57" i="5"/>
  <c r="Q60" i="5"/>
  <c r="R60" i="5"/>
  <c r="R8" i="5"/>
  <c r="BL61" i="5"/>
  <c r="BQ40" i="5"/>
  <c r="BR57" i="5"/>
  <c r="BM61" i="5"/>
  <c r="BP57" i="5"/>
  <c r="L61" i="5"/>
  <c r="BN61" i="5"/>
  <c r="BQ61" i="5" s="1"/>
  <c r="AZ60" i="5"/>
  <c r="AY60" i="5"/>
  <c r="BV45" i="5"/>
  <c r="BU45" i="5"/>
  <c r="BU39" i="5"/>
  <c r="BV39" i="5"/>
  <c r="BU37" i="5"/>
  <c r="BV37" i="5"/>
  <c r="BU35" i="5"/>
  <c r="BV35" i="5"/>
  <c r="BU27" i="5"/>
  <c r="BV27" i="5"/>
  <c r="BU25" i="5"/>
  <c r="BV25" i="5"/>
  <c r="BU23" i="5"/>
  <c r="BV23" i="5"/>
  <c r="BU21" i="5"/>
  <c r="BV21" i="5"/>
  <c r="BU7" i="5"/>
  <c r="BV7" i="5"/>
  <c r="AY40" i="5"/>
  <c r="AZ40" i="5"/>
  <c r="AF61" i="5"/>
  <c r="AI40" i="5"/>
  <c r="AH40" i="5"/>
  <c r="BS60" i="5"/>
  <c r="BU44" i="5"/>
  <c r="BV44" i="5"/>
  <c r="BS57" i="5"/>
  <c r="BU41" i="5"/>
  <c r="BV41" i="5"/>
  <c r="BU38" i="5"/>
  <c r="BV38" i="5"/>
  <c r="BU26" i="5"/>
  <c r="BV26" i="5"/>
  <c r="BU24" i="5"/>
  <c r="BV24" i="5"/>
  <c r="BU20" i="5"/>
  <c r="BV20" i="5"/>
  <c r="BU40" i="5" l="1"/>
  <c r="BV8" i="5"/>
  <c r="O61" i="5"/>
  <c r="R61" i="5" s="1"/>
  <c r="R40" i="5"/>
  <c r="BR61" i="5"/>
  <c r="BP61" i="5"/>
  <c r="AH61" i="5"/>
  <c r="AI61" i="5"/>
  <c r="BV57" i="5"/>
  <c r="BU57" i="5"/>
  <c r="BV60" i="5"/>
  <c r="BU60" i="5"/>
  <c r="AZ61" i="5"/>
  <c r="AY61" i="5"/>
  <c r="BS61" i="5" l="1"/>
  <c r="BV61" i="5" s="1"/>
  <c r="BV40" i="5"/>
  <c r="Q61" i="5"/>
  <c r="AV35" i="1"/>
  <c r="AT35" i="1"/>
  <c r="AP35" i="1"/>
  <c r="AL35" i="1"/>
  <c r="AE35" i="1"/>
  <c r="BR35" i="1" s="1"/>
  <c r="AC35" i="1"/>
  <c r="Y35" i="1"/>
  <c r="U35" i="1"/>
  <c r="L35" i="1"/>
  <c r="D35" i="1"/>
  <c r="AW31" i="1"/>
  <c r="AW32" i="1"/>
  <c r="AW33" i="1"/>
  <c r="AV31" i="1"/>
  <c r="AV32" i="1"/>
  <c r="AV33" i="1"/>
  <c r="AU31" i="1"/>
  <c r="AU32" i="1"/>
  <c r="AU33" i="1"/>
  <c r="AT31" i="1"/>
  <c r="AT32" i="1"/>
  <c r="AT33" i="1"/>
  <c r="AP31" i="1"/>
  <c r="AP32" i="1"/>
  <c r="AP33" i="1"/>
  <c r="AM31" i="1"/>
  <c r="AM32" i="1"/>
  <c r="AM33" i="1"/>
  <c r="AL31" i="1"/>
  <c r="AL32" i="1"/>
  <c r="AL33" i="1"/>
  <c r="AD31" i="1"/>
  <c r="AD32" i="1"/>
  <c r="AD33" i="1"/>
  <c r="AC31" i="1"/>
  <c r="AC32" i="1"/>
  <c r="AC33" i="1"/>
  <c r="Y31" i="1"/>
  <c r="Y32" i="1"/>
  <c r="Y33" i="1"/>
  <c r="U31" i="1"/>
  <c r="U32" i="1"/>
  <c r="U33" i="1"/>
  <c r="N31" i="1"/>
  <c r="N32" i="1"/>
  <c r="N33" i="1"/>
  <c r="L31" i="1"/>
  <c r="L32" i="1"/>
  <c r="L33" i="1"/>
  <c r="D31" i="1"/>
  <c r="D32" i="1"/>
  <c r="D33" i="1"/>
  <c r="BD27" i="1"/>
  <c r="BD28" i="1"/>
  <c r="BD29" i="1"/>
  <c r="BC27" i="1"/>
  <c r="BC28" i="1"/>
  <c r="BC29" i="1"/>
  <c r="AW28" i="1"/>
  <c r="AW29" i="1"/>
  <c r="AY29" i="1" s="1"/>
  <c r="AV28" i="1"/>
  <c r="AV29" i="1"/>
  <c r="AU27" i="1"/>
  <c r="AU29" i="1"/>
  <c r="AT27" i="1"/>
  <c r="AT28" i="1"/>
  <c r="AT29" i="1"/>
  <c r="AQ27" i="1"/>
  <c r="AQ28" i="1"/>
  <c r="AQ29" i="1"/>
  <c r="AP27" i="1"/>
  <c r="AP28" i="1"/>
  <c r="AP29" i="1"/>
  <c r="AM27" i="1"/>
  <c r="AM28" i="1"/>
  <c r="AM29" i="1"/>
  <c r="AL27" i="1"/>
  <c r="AL28" i="1"/>
  <c r="AL29" i="1"/>
  <c r="AI27" i="1"/>
  <c r="AD27" i="1"/>
  <c r="AD28" i="1"/>
  <c r="AD29" i="1"/>
  <c r="AC27" i="1"/>
  <c r="AC28" i="1"/>
  <c r="AC29" i="1"/>
  <c r="Y27" i="1"/>
  <c r="Y28" i="1"/>
  <c r="Y29" i="1"/>
  <c r="U27" i="1"/>
  <c r="U28" i="1"/>
  <c r="U29" i="1"/>
  <c r="O28" i="1"/>
  <c r="O29" i="1"/>
  <c r="N27" i="1"/>
  <c r="N28" i="1"/>
  <c r="N29" i="1"/>
  <c r="L27" i="1"/>
  <c r="L28" i="1"/>
  <c r="L29" i="1"/>
  <c r="H27" i="1"/>
  <c r="H28" i="1"/>
  <c r="H29" i="1"/>
  <c r="D27" i="1"/>
  <c r="D28" i="1"/>
  <c r="D29" i="1"/>
  <c r="BL27" i="1"/>
  <c r="BL28" i="1"/>
  <c r="BL29" i="1"/>
  <c r="BK27" i="1"/>
  <c r="BK28" i="1"/>
  <c r="BK29" i="1"/>
  <c r="AW21" i="1"/>
  <c r="AV21" i="1"/>
  <c r="AU21" i="1"/>
  <c r="AT21" i="1"/>
  <c r="AQ21" i="1"/>
  <c r="AP21" i="1"/>
  <c r="AM21" i="1"/>
  <c r="AL21" i="1"/>
  <c r="AF21" i="1"/>
  <c r="AE21" i="1"/>
  <c r="AE20" i="1" s="1"/>
  <c r="AD21" i="1"/>
  <c r="AC21" i="1"/>
  <c r="Z21" i="1"/>
  <c r="Y21" i="1"/>
  <c r="V21" i="1"/>
  <c r="U21" i="1"/>
  <c r="O21" i="1"/>
  <c r="N21" i="1"/>
  <c r="M21" i="1"/>
  <c r="L21" i="1"/>
  <c r="I21" i="1"/>
  <c r="H21" i="1"/>
  <c r="D21" i="1"/>
  <c r="BK6" i="1"/>
  <c r="BK7" i="1"/>
  <c r="AW7" i="1"/>
  <c r="AV7" i="1"/>
  <c r="AU6" i="1"/>
  <c r="AU7" i="1"/>
  <c r="AT6" i="1"/>
  <c r="AT7" i="1"/>
  <c r="AQ6" i="1"/>
  <c r="AP6" i="1"/>
  <c r="AP7" i="1"/>
  <c r="AM6" i="1"/>
  <c r="AL6" i="1"/>
  <c r="AL7" i="1"/>
  <c r="AF7" i="1"/>
  <c r="AE7" i="1"/>
  <c r="AD6" i="1"/>
  <c r="AD7" i="1"/>
  <c r="AC6" i="1"/>
  <c r="AC7" i="1"/>
  <c r="Z6" i="1"/>
  <c r="Y6" i="1"/>
  <c r="Y7" i="1"/>
  <c r="V6" i="1"/>
  <c r="U6" i="1"/>
  <c r="U7" i="1"/>
  <c r="N6" i="1"/>
  <c r="N7" i="1"/>
  <c r="O6" i="1"/>
  <c r="O7" i="1"/>
  <c r="M6" i="1"/>
  <c r="L6" i="1"/>
  <c r="L7" i="1"/>
  <c r="H7" i="1"/>
  <c r="H6" i="1"/>
  <c r="D6" i="1"/>
  <c r="D7" i="1"/>
  <c r="AW9" i="1"/>
  <c r="AW10" i="1"/>
  <c r="AW11" i="1"/>
  <c r="AV9" i="1"/>
  <c r="AV10" i="1"/>
  <c r="AV11" i="1"/>
  <c r="AU9" i="1"/>
  <c r="AU10" i="1"/>
  <c r="AU11" i="1"/>
  <c r="AT9" i="1"/>
  <c r="AT10" i="1"/>
  <c r="AT11" i="1"/>
  <c r="AQ9" i="1"/>
  <c r="AQ10" i="1"/>
  <c r="AQ11" i="1"/>
  <c r="AP9" i="1"/>
  <c r="AP10" i="1"/>
  <c r="AP11" i="1"/>
  <c r="AL9" i="1"/>
  <c r="AL10" i="1"/>
  <c r="AL11" i="1"/>
  <c r="AC9" i="1"/>
  <c r="AC10" i="1"/>
  <c r="AC11" i="1"/>
  <c r="Y9" i="1"/>
  <c r="Y10" i="1"/>
  <c r="Y11" i="1"/>
  <c r="U9" i="1"/>
  <c r="U10" i="1"/>
  <c r="U11" i="1"/>
  <c r="O9" i="1"/>
  <c r="O10" i="1"/>
  <c r="O11" i="1"/>
  <c r="N9" i="1"/>
  <c r="N10" i="1"/>
  <c r="N11" i="1"/>
  <c r="M9" i="1"/>
  <c r="M10" i="1"/>
  <c r="M11" i="1"/>
  <c r="L9" i="1"/>
  <c r="L10" i="1"/>
  <c r="L11" i="1"/>
  <c r="H9" i="1"/>
  <c r="H10" i="1"/>
  <c r="H11" i="1"/>
  <c r="D12" i="1"/>
  <c r="D9" i="1"/>
  <c r="D10" i="1"/>
  <c r="D11" i="1"/>
  <c r="BR21" i="1" l="1"/>
  <c r="BR28" i="1"/>
  <c r="BU61" i="5"/>
  <c r="BR33" i="1"/>
  <c r="BR31" i="1"/>
  <c r="BR7" i="1"/>
  <c r="BR29" i="1"/>
  <c r="Q9" i="1"/>
  <c r="BS9" i="1"/>
  <c r="AZ10" i="1"/>
  <c r="AY10" i="1"/>
  <c r="AY7" i="1"/>
  <c r="AZ7" i="1"/>
  <c r="Q21" i="1"/>
  <c r="R21" i="1"/>
  <c r="AZ21" i="1"/>
  <c r="AY21" i="1"/>
  <c r="Q28" i="1"/>
  <c r="R28" i="1"/>
  <c r="BS28" i="1"/>
  <c r="AZ33" i="1"/>
  <c r="AY33" i="1"/>
  <c r="BS33" i="1"/>
  <c r="AZ31" i="1"/>
  <c r="AY31" i="1"/>
  <c r="BS31" i="1"/>
  <c r="AY11" i="1"/>
  <c r="AZ11" i="1"/>
  <c r="AY9" i="1"/>
  <c r="AZ9" i="1"/>
  <c r="R7" i="1"/>
  <c r="Q7" i="1"/>
  <c r="Q29" i="1"/>
  <c r="R29" i="1"/>
  <c r="BS29" i="1"/>
  <c r="AZ28" i="1"/>
  <c r="AY28" i="1"/>
  <c r="AY32" i="1"/>
  <c r="AZ32" i="1"/>
  <c r="BS32" i="1"/>
  <c r="R11" i="1"/>
  <c r="Q11" i="1"/>
  <c r="BS11" i="1"/>
  <c r="R10" i="1"/>
  <c r="Q10" i="1"/>
  <c r="BS10" i="1"/>
  <c r="Q6" i="1"/>
  <c r="R6" i="1"/>
  <c r="BR32" i="1"/>
  <c r="AH21" i="1"/>
  <c r="AI21" i="1"/>
  <c r="BS21" i="1"/>
  <c r="AF20" i="1"/>
  <c r="BS7" i="1"/>
  <c r="AI7" i="1"/>
  <c r="AH7" i="1"/>
  <c r="AH27" i="1"/>
  <c r="BU32" i="1" l="1"/>
  <c r="BV32" i="1"/>
  <c r="BV29" i="1"/>
  <c r="BU29" i="1"/>
  <c r="BV31" i="1"/>
  <c r="BU31" i="1"/>
  <c r="BV33" i="1"/>
  <c r="BU33" i="1"/>
  <c r="AY34" i="1"/>
  <c r="AZ34" i="1"/>
  <c r="BU28" i="1"/>
  <c r="BV28" i="1"/>
  <c r="BV9" i="1"/>
  <c r="BU9" i="1"/>
  <c r="BV11" i="1"/>
  <c r="BU11" i="1"/>
  <c r="BV10" i="1"/>
  <c r="BU10" i="1"/>
  <c r="BU21" i="1"/>
  <c r="BV21" i="1"/>
  <c r="BU7" i="1"/>
  <c r="BV7" i="1"/>
  <c r="D57" i="1" l="1"/>
  <c r="E57" i="1"/>
  <c r="H57" i="1"/>
  <c r="I57" i="1"/>
  <c r="L57" i="1"/>
  <c r="M57" i="1"/>
  <c r="N57" i="1"/>
  <c r="O57" i="1"/>
  <c r="U57" i="1"/>
  <c r="V57" i="1"/>
  <c r="Y57" i="1"/>
  <c r="Z57" i="1"/>
  <c r="AC57" i="1"/>
  <c r="AD57" i="1"/>
  <c r="AE57" i="1"/>
  <c r="AF57" i="1"/>
  <c r="AH57" i="1" s="1"/>
  <c r="AL57" i="1"/>
  <c r="AM57" i="1"/>
  <c r="AP57" i="1"/>
  <c r="AQ57" i="1"/>
  <c r="AT57" i="1"/>
  <c r="AU57" i="1"/>
  <c r="AV57" i="1"/>
  <c r="AW57" i="1"/>
  <c r="AY57" i="1" s="1"/>
  <c r="BC57" i="1"/>
  <c r="BD57" i="1"/>
  <c r="BG57" i="1"/>
  <c r="BH57" i="1"/>
  <c r="BK57" i="1"/>
  <c r="BL57" i="1"/>
  <c r="BM57" i="1"/>
  <c r="BN57" i="1"/>
  <c r="BP57" i="1" s="1"/>
  <c r="D58" i="1"/>
  <c r="E58" i="1"/>
  <c r="H58" i="1"/>
  <c r="I58" i="1"/>
  <c r="L58" i="1"/>
  <c r="M58" i="1"/>
  <c r="N58" i="1"/>
  <c r="O58" i="1"/>
  <c r="U58" i="1"/>
  <c r="V58" i="1"/>
  <c r="Y58" i="1"/>
  <c r="Z58" i="1"/>
  <c r="AC58" i="1"/>
  <c r="AD58" i="1"/>
  <c r="AE58" i="1"/>
  <c r="AF58" i="1"/>
  <c r="AH58" i="1" s="1"/>
  <c r="AL58" i="1"/>
  <c r="AM58" i="1"/>
  <c r="AP58" i="1"/>
  <c r="AQ58" i="1"/>
  <c r="AT58" i="1"/>
  <c r="AU58" i="1"/>
  <c r="AV58" i="1"/>
  <c r="AW58" i="1"/>
  <c r="AY58" i="1" s="1"/>
  <c r="BC58" i="1"/>
  <c r="BD58" i="1"/>
  <c r="BG58" i="1"/>
  <c r="BH58" i="1"/>
  <c r="BK58" i="1"/>
  <c r="BL58" i="1"/>
  <c r="BM58" i="1"/>
  <c r="BN58" i="1"/>
  <c r="BP58" i="1" s="1"/>
  <c r="AB60" i="1"/>
  <c r="AG60" i="1"/>
  <c r="AK60" i="1"/>
  <c r="BR57" i="1" l="1"/>
  <c r="BT60" i="1"/>
  <c r="R58" i="1"/>
  <c r="Q58" i="1"/>
  <c r="R57" i="1"/>
  <c r="Q57" i="1"/>
  <c r="BR58" i="1"/>
  <c r="BS57" i="1"/>
  <c r="BU57" i="1" s="1"/>
  <c r="BQ57" i="1"/>
  <c r="AI57" i="1"/>
  <c r="AI58" i="1"/>
  <c r="AZ57" i="1"/>
  <c r="AM60" i="1"/>
  <c r="AU60" i="1"/>
  <c r="AP60" i="1"/>
  <c r="AD60" i="1"/>
  <c r="V60" i="1"/>
  <c r="BS58" i="1"/>
  <c r="BQ58" i="1"/>
  <c r="BC60" i="1"/>
  <c r="BK60" i="1"/>
  <c r="BG60" i="1"/>
  <c r="AT60" i="1"/>
  <c r="AQ60" i="1"/>
  <c r="Y60" i="1"/>
  <c r="L60" i="1"/>
  <c r="H60" i="1"/>
  <c r="D60" i="1"/>
  <c r="E60" i="1"/>
  <c r="BL60" i="1"/>
  <c r="AC60" i="1"/>
  <c r="Z60" i="1"/>
  <c r="U60" i="1"/>
  <c r="AZ58" i="1"/>
  <c r="BD60" i="1"/>
  <c r="BH60" i="1"/>
  <c r="AL60" i="1"/>
  <c r="M60" i="1"/>
  <c r="I60" i="1"/>
  <c r="D50" i="1"/>
  <c r="H50" i="1"/>
  <c r="L50" i="1"/>
  <c r="N50" i="1"/>
  <c r="O50" i="1"/>
  <c r="U50" i="1"/>
  <c r="Y50" i="1"/>
  <c r="AC50" i="1"/>
  <c r="AD50" i="1"/>
  <c r="AE50" i="1"/>
  <c r="AF50" i="1"/>
  <c r="AH50" i="1" s="1"/>
  <c r="AL50" i="1"/>
  <c r="AM50" i="1"/>
  <c r="AP50" i="1"/>
  <c r="AQ50" i="1"/>
  <c r="AT50" i="1"/>
  <c r="AU50" i="1"/>
  <c r="AV50" i="1"/>
  <c r="AW50" i="1"/>
  <c r="AY50" i="1" s="1"/>
  <c r="BC50" i="1"/>
  <c r="BD50" i="1"/>
  <c r="BG50" i="1"/>
  <c r="BK50" i="1"/>
  <c r="BL50" i="1"/>
  <c r="BM50" i="1"/>
  <c r="BN50" i="1"/>
  <c r="BP50" i="1" s="1"/>
  <c r="R50" i="1" l="1"/>
  <c r="Q50" i="1"/>
  <c r="BV57" i="1"/>
  <c r="BU58" i="1"/>
  <c r="BV58" i="1"/>
  <c r="BS50" i="1"/>
  <c r="BU50" i="1" s="1"/>
  <c r="AZ50" i="1"/>
  <c r="BQ50" i="1"/>
  <c r="AI50" i="1"/>
  <c r="BR50" i="1"/>
  <c r="M37" i="1"/>
  <c r="L37" i="1"/>
  <c r="BV50" i="1" l="1"/>
  <c r="BB56" i="1"/>
  <c r="AS39" i="1"/>
  <c r="AS56" i="1"/>
  <c r="AK39" i="1"/>
  <c r="K39" i="1"/>
  <c r="AT55" i="1"/>
  <c r="AP23" i="1"/>
  <c r="AQ23" i="1"/>
  <c r="AQ41" i="1"/>
  <c r="AM41" i="1"/>
  <c r="AD41" i="1"/>
  <c r="Z41" i="1"/>
  <c r="V41" i="1"/>
  <c r="BN60" i="1"/>
  <c r="BN41" i="1"/>
  <c r="BN42" i="1"/>
  <c r="BN43" i="1"/>
  <c r="BN44" i="1"/>
  <c r="BN45" i="1"/>
  <c r="BN46" i="1"/>
  <c r="BN47" i="1"/>
  <c r="BN48" i="1"/>
  <c r="BN49" i="1"/>
  <c r="BN51" i="1"/>
  <c r="BN52" i="1"/>
  <c r="BN53" i="1"/>
  <c r="BN54" i="1"/>
  <c r="BN55" i="1"/>
  <c r="BN40" i="1"/>
  <c r="BN12" i="1"/>
  <c r="BS12" i="1" s="1"/>
  <c r="BV12" i="1" s="1"/>
  <c r="BN13" i="1"/>
  <c r="BN14" i="1"/>
  <c r="BN17" i="1"/>
  <c r="BN18" i="1"/>
  <c r="BN19" i="1"/>
  <c r="BN20" i="1"/>
  <c r="BN22" i="1"/>
  <c r="BP22" i="1" s="1"/>
  <c r="BN23" i="1"/>
  <c r="BN24" i="1"/>
  <c r="BN25" i="1"/>
  <c r="BN26" i="1"/>
  <c r="BN30" i="1"/>
  <c r="BP30" i="1" s="1"/>
  <c r="BN34" i="1"/>
  <c r="BN36" i="1"/>
  <c r="BN37" i="1"/>
  <c r="BN38" i="1"/>
  <c r="BN8" i="1"/>
  <c r="BN5" i="1"/>
  <c r="BQ5" i="1" s="1"/>
  <c r="BM60" i="1"/>
  <c r="BM55" i="1"/>
  <c r="BM41" i="1"/>
  <c r="BM42" i="1"/>
  <c r="BM43" i="1"/>
  <c r="BM44" i="1"/>
  <c r="BM45" i="1"/>
  <c r="BM46" i="1"/>
  <c r="BM47" i="1"/>
  <c r="BM48" i="1"/>
  <c r="BM49" i="1"/>
  <c r="BM51" i="1"/>
  <c r="BM52" i="1"/>
  <c r="BM53" i="1"/>
  <c r="BM54" i="1"/>
  <c r="BM40" i="1"/>
  <c r="BM12" i="1"/>
  <c r="BR9" i="1" s="1"/>
  <c r="BM13" i="1"/>
  <c r="BR10" i="1" s="1"/>
  <c r="BM14" i="1"/>
  <c r="BR11" i="1" s="1"/>
  <c r="BM17" i="1"/>
  <c r="BM18" i="1"/>
  <c r="BM19" i="1"/>
  <c r="BM20" i="1"/>
  <c r="BR20" i="1" s="1"/>
  <c r="BM22" i="1"/>
  <c r="BM23" i="1"/>
  <c r="BM24" i="1"/>
  <c r="BM25" i="1"/>
  <c r="BM26" i="1"/>
  <c r="BM30" i="1"/>
  <c r="BM34" i="1"/>
  <c r="BM36" i="1"/>
  <c r="BM37" i="1"/>
  <c r="BM38" i="1"/>
  <c r="BM5" i="1"/>
  <c r="AW60" i="1"/>
  <c r="AW41" i="1"/>
  <c r="AW42" i="1"/>
  <c r="AW43" i="1"/>
  <c r="AW44" i="1"/>
  <c r="AW45" i="1"/>
  <c r="AW46" i="1"/>
  <c r="AW47" i="1"/>
  <c r="AW48" i="1"/>
  <c r="AW49" i="1"/>
  <c r="AY49" i="1" s="1"/>
  <c r="AW51" i="1"/>
  <c r="AW52" i="1"/>
  <c r="AW53" i="1"/>
  <c r="AW54" i="1"/>
  <c r="AW55" i="1"/>
  <c r="AW40" i="1"/>
  <c r="AW13" i="1"/>
  <c r="AW14" i="1"/>
  <c r="AW17" i="1"/>
  <c r="AW18" i="1"/>
  <c r="AW19" i="1"/>
  <c r="AW22" i="1"/>
  <c r="AW23" i="1"/>
  <c r="AW24" i="1"/>
  <c r="AW25" i="1"/>
  <c r="AW26" i="1"/>
  <c r="AW30" i="1"/>
  <c r="AW36" i="1"/>
  <c r="AW37" i="1"/>
  <c r="AW38" i="1"/>
  <c r="AW8" i="1"/>
  <c r="AW5" i="1"/>
  <c r="AV60" i="1"/>
  <c r="AV41" i="1"/>
  <c r="AV42" i="1"/>
  <c r="AV43" i="1"/>
  <c r="AV44" i="1"/>
  <c r="AV45" i="1"/>
  <c r="AV46" i="1"/>
  <c r="AV47" i="1"/>
  <c r="AV48" i="1"/>
  <c r="AV49" i="1"/>
  <c r="AV51" i="1"/>
  <c r="AV52" i="1"/>
  <c r="AV53" i="1"/>
  <c r="AV54" i="1"/>
  <c r="AV55" i="1"/>
  <c r="AV40" i="1"/>
  <c r="AV38" i="1"/>
  <c r="AV13" i="1"/>
  <c r="AV14" i="1"/>
  <c r="AV17" i="1"/>
  <c r="AV18" i="1"/>
  <c r="AV19" i="1"/>
  <c r="AV22" i="1"/>
  <c r="AV23" i="1"/>
  <c r="AV24" i="1"/>
  <c r="AV25" i="1"/>
  <c r="AV26" i="1"/>
  <c r="AV30" i="1"/>
  <c r="BR27" i="1" s="1"/>
  <c r="AV36" i="1"/>
  <c r="AV37" i="1"/>
  <c r="AV8" i="1"/>
  <c r="AV5" i="1"/>
  <c r="AF60" i="1"/>
  <c r="AF55" i="1"/>
  <c r="AF41" i="1"/>
  <c r="AF42" i="1"/>
  <c r="AF43" i="1"/>
  <c r="AF44" i="1"/>
  <c r="AF45" i="1"/>
  <c r="AF46" i="1"/>
  <c r="AF47" i="1"/>
  <c r="AF48" i="1"/>
  <c r="AF49" i="1"/>
  <c r="AF51" i="1"/>
  <c r="AF52" i="1"/>
  <c r="AF53" i="1"/>
  <c r="AF54" i="1"/>
  <c r="AF40" i="1"/>
  <c r="AF13" i="1"/>
  <c r="AF14" i="1"/>
  <c r="AF17" i="1"/>
  <c r="AF18" i="1"/>
  <c r="AF19" i="1"/>
  <c r="AF22" i="1"/>
  <c r="AF23" i="1"/>
  <c r="AF24" i="1"/>
  <c r="AF25" i="1"/>
  <c r="AF26" i="1"/>
  <c r="AF36" i="1"/>
  <c r="AF37" i="1"/>
  <c r="AF38" i="1"/>
  <c r="AF8" i="1"/>
  <c r="AF5" i="1"/>
  <c r="AE60" i="1"/>
  <c r="AE55" i="1"/>
  <c r="AE41" i="1"/>
  <c r="AE42" i="1"/>
  <c r="AE43" i="1"/>
  <c r="AE44" i="1"/>
  <c r="AE45" i="1"/>
  <c r="AE46" i="1"/>
  <c r="AE47" i="1"/>
  <c r="AE48" i="1"/>
  <c r="AE49" i="1"/>
  <c r="AE51" i="1"/>
  <c r="AE52" i="1"/>
  <c r="AE53" i="1"/>
  <c r="AE54" i="1"/>
  <c r="AE40" i="1"/>
  <c r="AE13" i="1"/>
  <c r="AE14" i="1"/>
  <c r="AE17" i="1"/>
  <c r="AE18" i="1"/>
  <c r="AE19" i="1"/>
  <c r="AE22" i="1"/>
  <c r="AE23" i="1"/>
  <c r="AE24" i="1"/>
  <c r="AE25" i="1"/>
  <c r="AE26" i="1"/>
  <c r="AE36" i="1"/>
  <c r="AE37" i="1"/>
  <c r="AE38" i="1"/>
  <c r="AE8" i="1"/>
  <c r="AE6" i="1" s="1"/>
  <c r="BR6" i="1" s="1"/>
  <c r="AE5" i="1"/>
  <c r="O41" i="1"/>
  <c r="O42" i="1"/>
  <c r="O43" i="1"/>
  <c r="O44" i="1"/>
  <c r="O45" i="1"/>
  <c r="O46" i="1"/>
  <c r="O47" i="1"/>
  <c r="O48" i="1"/>
  <c r="O49" i="1"/>
  <c r="O51" i="1"/>
  <c r="O52" i="1"/>
  <c r="O53" i="1"/>
  <c r="O54" i="1"/>
  <c r="O55" i="1"/>
  <c r="O40" i="1"/>
  <c r="O22" i="1"/>
  <c r="O23" i="1"/>
  <c r="O24" i="1"/>
  <c r="O25" i="1"/>
  <c r="O26" i="1"/>
  <c r="O30" i="1"/>
  <c r="O37" i="1"/>
  <c r="O38" i="1"/>
  <c r="O8" i="1"/>
  <c r="O5" i="1"/>
  <c r="Q5" i="1" s="1"/>
  <c r="N41" i="1"/>
  <c r="N42" i="1"/>
  <c r="N43" i="1"/>
  <c r="N44" i="1"/>
  <c r="N45" i="1"/>
  <c r="N46" i="1"/>
  <c r="N47" i="1"/>
  <c r="N48" i="1"/>
  <c r="N49" i="1"/>
  <c r="N51" i="1"/>
  <c r="N52" i="1"/>
  <c r="N53" i="1"/>
  <c r="N54" i="1"/>
  <c r="N55" i="1"/>
  <c r="N40" i="1"/>
  <c r="N22" i="1"/>
  <c r="N23" i="1"/>
  <c r="N24" i="1"/>
  <c r="N25" i="1"/>
  <c r="BR25" i="1" s="1"/>
  <c r="N26" i="1"/>
  <c r="BR26" i="1" s="1"/>
  <c r="N30" i="1"/>
  <c r="N36" i="1"/>
  <c r="N37" i="1"/>
  <c r="N38" i="1"/>
  <c r="N8" i="1"/>
  <c r="N5" i="1"/>
  <c r="BR55" i="1" l="1"/>
  <c r="BR40" i="1"/>
  <c r="BR22" i="1"/>
  <c r="R37" i="1"/>
  <c r="Q37" i="1"/>
  <c r="BS26" i="1"/>
  <c r="BV26" i="1" s="1"/>
  <c r="R26" i="1"/>
  <c r="Q26" i="1"/>
  <c r="R24" i="1"/>
  <c r="Q24" i="1"/>
  <c r="BS22" i="1"/>
  <c r="BV22" i="1" s="1"/>
  <c r="R22" i="1"/>
  <c r="Q22" i="1"/>
  <c r="BS55" i="1"/>
  <c r="R55" i="1"/>
  <c r="Q55" i="1"/>
  <c r="R53" i="1"/>
  <c r="Q53" i="1"/>
  <c r="R51" i="1"/>
  <c r="Q51" i="1"/>
  <c r="BS47" i="1"/>
  <c r="BV47" i="1" s="1"/>
  <c r="R47" i="1"/>
  <c r="Q47" i="1"/>
  <c r="R45" i="1"/>
  <c r="Q45" i="1"/>
  <c r="R43" i="1"/>
  <c r="Q43" i="1"/>
  <c r="R41" i="1"/>
  <c r="Q41" i="1"/>
  <c r="AZ8" i="1"/>
  <c r="AY8" i="1"/>
  <c r="AY30" i="1"/>
  <c r="AZ30" i="1"/>
  <c r="R38" i="1"/>
  <c r="Q38" i="1"/>
  <c r="Q30" i="1"/>
  <c r="R30" i="1"/>
  <c r="O27" i="1"/>
  <c r="R25" i="1"/>
  <c r="Q25" i="1"/>
  <c r="R23" i="1"/>
  <c r="Q23" i="1"/>
  <c r="BS40" i="1"/>
  <c r="BV40" i="1" s="1"/>
  <c r="R40" i="1"/>
  <c r="Q40" i="1"/>
  <c r="R54" i="1"/>
  <c r="Q54" i="1"/>
  <c r="R52" i="1"/>
  <c r="Q52" i="1"/>
  <c r="R49" i="1"/>
  <c r="Q49" i="1"/>
  <c r="R48" i="1"/>
  <c r="Q48" i="1"/>
  <c r="R46" i="1"/>
  <c r="Q46" i="1"/>
  <c r="BS44" i="1"/>
  <c r="BV44" i="1" s="1"/>
  <c r="R44" i="1"/>
  <c r="Q44" i="1"/>
  <c r="R42" i="1"/>
  <c r="Q42" i="1"/>
  <c r="AY36" i="1"/>
  <c r="AZ36" i="1"/>
  <c r="R8" i="1"/>
  <c r="Q8" i="1"/>
  <c r="AH36" i="1"/>
  <c r="AI36" i="1"/>
  <c r="BS8" i="1"/>
  <c r="BV8" i="1" s="1"/>
  <c r="BS13" i="1"/>
  <c r="BV13" i="1" s="1"/>
  <c r="AI8" i="1"/>
  <c r="AH8" i="1"/>
  <c r="AF6" i="1"/>
  <c r="BS18" i="1"/>
  <c r="BV18" i="1" s="1"/>
  <c r="BR38" i="1"/>
  <c r="BR36" i="1"/>
  <c r="BR5" i="1"/>
  <c r="BR52" i="1"/>
  <c r="BR48" i="1"/>
  <c r="BR44" i="1"/>
  <c r="BR17" i="1"/>
  <c r="BR8" i="1"/>
  <c r="BR51" i="1"/>
  <c r="BR47" i="1"/>
  <c r="BR43" i="1"/>
  <c r="BR37" i="1"/>
  <c r="BR14" i="1"/>
  <c r="BR34" i="1"/>
  <c r="BR24" i="1"/>
  <c r="BR54" i="1"/>
  <c r="BR46" i="1"/>
  <c r="BS14" i="1"/>
  <c r="BV14" i="1" s="1"/>
  <c r="BS42" i="1"/>
  <c r="BV42" i="1" s="1"/>
  <c r="BR30" i="1"/>
  <c r="BR23" i="1"/>
  <c r="BR18" i="1"/>
  <c r="BR53" i="1"/>
  <c r="BR45" i="1"/>
  <c r="BR41" i="1"/>
  <c r="BS34" i="1"/>
  <c r="BV34" i="1" s="1"/>
  <c r="BS24" i="1"/>
  <c r="BV24" i="1" s="1"/>
  <c r="BR19" i="1"/>
  <c r="BR49" i="1"/>
  <c r="BR42" i="1"/>
  <c r="BS36" i="1"/>
  <c r="BV36" i="1" s="1"/>
  <c r="BS54" i="1"/>
  <c r="BS5" i="1"/>
  <c r="R5" i="1"/>
  <c r="AS61" i="1"/>
  <c r="BR60" i="1"/>
  <c r="N60" i="1"/>
  <c r="BS60" i="1"/>
  <c r="O60" i="1"/>
  <c r="AH60" i="1"/>
  <c r="AI60" i="1"/>
  <c r="AZ60" i="1"/>
  <c r="AY60" i="1"/>
  <c r="BP60" i="1"/>
  <c r="BQ60" i="1"/>
  <c r="BR12" i="1"/>
  <c r="BS53" i="1"/>
  <c r="BS51" i="1"/>
  <c r="BS48" i="1"/>
  <c r="BV48" i="1" s="1"/>
  <c r="BS45" i="1"/>
  <c r="BV45" i="1" s="1"/>
  <c r="BS43" i="1"/>
  <c r="BV43" i="1" s="1"/>
  <c r="BS41" i="1"/>
  <c r="BV41" i="1" s="1"/>
  <c r="BS20" i="1"/>
  <c r="BV20" i="1" s="1"/>
  <c r="BS19" i="1"/>
  <c r="BV19" i="1" s="1"/>
  <c r="BS52" i="1"/>
  <c r="BS46" i="1"/>
  <c r="BV46" i="1" s="1"/>
  <c r="BS49" i="1"/>
  <c r="BS38" i="1"/>
  <c r="BV38" i="1" s="1"/>
  <c r="BS37" i="1"/>
  <c r="BV37" i="1" s="1"/>
  <c r="BS30" i="1"/>
  <c r="BS25" i="1"/>
  <c r="BV25" i="1" s="1"/>
  <c r="BS23" i="1"/>
  <c r="BV23" i="1" s="1"/>
  <c r="BS17" i="1"/>
  <c r="BV17" i="1" s="1"/>
  <c r="BR13" i="1"/>
  <c r="BS27" i="1" l="1"/>
  <c r="R27" i="1"/>
  <c r="Q27" i="1"/>
  <c r="AZ6" i="1"/>
  <c r="AY6" i="1"/>
  <c r="R60" i="1"/>
  <c r="Q60" i="1"/>
  <c r="AZ35" i="1"/>
  <c r="AY35" i="1"/>
  <c r="AZ27" i="1"/>
  <c r="AY27" i="1"/>
  <c r="BS35" i="1"/>
  <c r="AI35" i="1"/>
  <c r="AH35" i="1"/>
  <c r="BS6" i="1"/>
  <c r="AH6" i="1"/>
  <c r="AI6" i="1"/>
  <c r="BU30" i="1"/>
  <c r="BV30" i="1"/>
  <c r="BV60" i="1"/>
  <c r="BU60" i="1"/>
  <c r="U46" i="1"/>
  <c r="V46" i="1"/>
  <c r="M46" i="1"/>
  <c r="I46" i="1"/>
  <c r="E46" i="1"/>
  <c r="I55" i="1"/>
  <c r="H55" i="1"/>
  <c r="H54" i="1"/>
  <c r="H53" i="1"/>
  <c r="H52" i="1"/>
  <c r="H51" i="1"/>
  <c r="H49" i="1"/>
  <c r="I48" i="1"/>
  <c r="H48" i="1"/>
  <c r="I47" i="1"/>
  <c r="H47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G39" i="1"/>
  <c r="F61" i="1"/>
  <c r="I38" i="1"/>
  <c r="H38" i="1"/>
  <c r="I37" i="1"/>
  <c r="H26" i="1"/>
  <c r="H25" i="1"/>
  <c r="I24" i="1"/>
  <c r="H24" i="1"/>
  <c r="I23" i="1"/>
  <c r="H23" i="1"/>
  <c r="I22" i="1"/>
  <c r="H22" i="1"/>
  <c r="I20" i="1"/>
  <c r="H20" i="1"/>
  <c r="I19" i="1"/>
  <c r="H19" i="1"/>
  <c r="I18" i="1"/>
  <c r="H18" i="1"/>
  <c r="I17" i="1"/>
  <c r="H17" i="1"/>
  <c r="I14" i="1"/>
  <c r="H14" i="1"/>
  <c r="H13" i="1"/>
  <c r="H12" i="1"/>
  <c r="H8" i="1"/>
  <c r="I5" i="1"/>
  <c r="H5" i="1"/>
  <c r="C56" i="1"/>
  <c r="E55" i="1"/>
  <c r="D55" i="1"/>
  <c r="D54" i="1"/>
  <c r="D53" i="1"/>
  <c r="D52" i="1"/>
  <c r="D51" i="1"/>
  <c r="D49" i="1"/>
  <c r="E48" i="1"/>
  <c r="D48" i="1"/>
  <c r="E47" i="1"/>
  <c r="D47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C39" i="1"/>
  <c r="E38" i="1"/>
  <c r="D38" i="1"/>
  <c r="E37" i="1"/>
  <c r="D37" i="1"/>
  <c r="D36" i="1"/>
  <c r="D34" i="1"/>
  <c r="D30" i="1"/>
  <c r="D26" i="1"/>
  <c r="D25" i="1"/>
  <c r="D24" i="1"/>
  <c r="D23" i="1"/>
  <c r="D22" i="1"/>
  <c r="D20" i="1"/>
  <c r="D18" i="1"/>
  <c r="D17" i="1"/>
  <c r="D14" i="1"/>
  <c r="D13" i="1"/>
  <c r="D8" i="1"/>
  <c r="E5" i="1"/>
  <c r="D5" i="1"/>
  <c r="BS56" i="1"/>
  <c r="BR56" i="1"/>
  <c r="BV55" i="1"/>
  <c r="BU55" i="1"/>
  <c r="BV54" i="1"/>
  <c r="BU54" i="1"/>
  <c r="BV53" i="1"/>
  <c r="BU53" i="1"/>
  <c r="BV52" i="1"/>
  <c r="BU52" i="1"/>
  <c r="BV51" i="1"/>
  <c r="BU51" i="1"/>
  <c r="BV49" i="1"/>
  <c r="BU49" i="1"/>
  <c r="BU48" i="1"/>
  <c r="BU47" i="1"/>
  <c r="BU46" i="1"/>
  <c r="BU45" i="1"/>
  <c r="BU44" i="1"/>
  <c r="BU43" i="1"/>
  <c r="BU42" i="1"/>
  <c r="BU41" i="1"/>
  <c r="BU40" i="1"/>
  <c r="BR39" i="1"/>
  <c r="BU38" i="1"/>
  <c r="BU37" i="1"/>
  <c r="BU36" i="1"/>
  <c r="BU34" i="1"/>
  <c r="BU26" i="1"/>
  <c r="BU25" i="1"/>
  <c r="BU24" i="1"/>
  <c r="BU23" i="1"/>
  <c r="BU22" i="1"/>
  <c r="BU20" i="1"/>
  <c r="BU19" i="1"/>
  <c r="BU18" i="1"/>
  <c r="BU17" i="1"/>
  <c r="BU14" i="1"/>
  <c r="BU13" i="1"/>
  <c r="BU12" i="1"/>
  <c r="BU8" i="1"/>
  <c r="BV5" i="1"/>
  <c r="BU5" i="1"/>
  <c r="BD41" i="1"/>
  <c r="BK55" i="1"/>
  <c r="BF56" i="1"/>
  <c r="AZ40" i="1"/>
  <c r="BO56" i="1"/>
  <c r="BN56" i="1"/>
  <c r="BM56" i="1"/>
  <c r="BJ56" i="1"/>
  <c r="BQ55" i="1"/>
  <c r="BP55" i="1"/>
  <c r="BL55" i="1"/>
  <c r="BH55" i="1"/>
  <c r="BG55" i="1"/>
  <c r="BD55" i="1"/>
  <c r="BC55" i="1"/>
  <c r="BQ54" i="1"/>
  <c r="BP54" i="1"/>
  <c r="BL54" i="1"/>
  <c r="BK54" i="1"/>
  <c r="BG54" i="1"/>
  <c r="BD54" i="1"/>
  <c r="BC54" i="1"/>
  <c r="BQ53" i="1"/>
  <c r="BP53" i="1"/>
  <c r="BL53" i="1"/>
  <c r="BK53" i="1"/>
  <c r="BG53" i="1"/>
  <c r="BD53" i="1"/>
  <c r="BC53" i="1"/>
  <c r="BQ52" i="1"/>
  <c r="BP52" i="1"/>
  <c r="BL52" i="1"/>
  <c r="BK52" i="1"/>
  <c r="BG52" i="1"/>
  <c r="BD52" i="1"/>
  <c r="BC52" i="1"/>
  <c r="BQ51" i="1"/>
  <c r="BP51" i="1"/>
  <c r="BL51" i="1"/>
  <c r="BK51" i="1"/>
  <c r="BG51" i="1"/>
  <c r="BD51" i="1"/>
  <c r="BC51" i="1"/>
  <c r="BQ49" i="1"/>
  <c r="BP49" i="1"/>
  <c r="BL49" i="1"/>
  <c r="BK49" i="1"/>
  <c r="BG49" i="1"/>
  <c r="BC49" i="1"/>
  <c r="BQ48" i="1"/>
  <c r="BP48" i="1"/>
  <c r="BL48" i="1"/>
  <c r="BK48" i="1"/>
  <c r="BG48" i="1"/>
  <c r="BD48" i="1"/>
  <c r="BC48" i="1"/>
  <c r="BQ47" i="1"/>
  <c r="BP47" i="1"/>
  <c r="BL47" i="1"/>
  <c r="BK47" i="1"/>
  <c r="BG47" i="1"/>
  <c r="BD47" i="1"/>
  <c r="BC47" i="1"/>
  <c r="BQ46" i="1"/>
  <c r="BP46" i="1"/>
  <c r="BL46" i="1"/>
  <c r="BK46" i="1"/>
  <c r="BG46" i="1"/>
  <c r="BD46" i="1"/>
  <c r="BC46" i="1"/>
  <c r="BQ45" i="1"/>
  <c r="BP45" i="1"/>
  <c r="BL45" i="1"/>
  <c r="BK45" i="1"/>
  <c r="BG45" i="1"/>
  <c r="BD45" i="1"/>
  <c r="BC45" i="1"/>
  <c r="BQ44" i="1"/>
  <c r="BP44" i="1"/>
  <c r="BL44" i="1"/>
  <c r="BK44" i="1"/>
  <c r="BG44" i="1"/>
  <c r="BD44" i="1"/>
  <c r="BC44" i="1"/>
  <c r="BQ43" i="1"/>
  <c r="BP43" i="1"/>
  <c r="BL43" i="1"/>
  <c r="BK43" i="1"/>
  <c r="BG43" i="1"/>
  <c r="BD43" i="1"/>
  <c r="BC43" i="1"/>
  <c r="BQ42" i="1"/>
  <c r="BP42" i="1"/>
  <c r="BL42" i="1"/>
  <c r="BK42" i="1"/>
  <c r="BG42" i="1"/>
  <c r="BD42" i="1"/>
  <c r="BC42" i="1"/>
  <c r="BQ41" i="1"/>
  <c r="BP41" i="1"/>
  <c r="BL41" i="1"/>
  <c r="BK41" i="1"/>
  <c r="BG41" i="1"/>
  <c r="BC41" i="1"/>
  <c r="BQ40" i="1"/>
  <c r="BP40" i="1"/>
  <c r="BL40" i="1"/>
  <c r="BK40" i="1"/>
  <c r="BH40" i="1"/>
  <c r="BG40" i="1"/>
  <c r="BD40" i="1"/>
  <c r="BC40" i="1"/>
  <c r="BO39" i="1"/>
  <c r="BN39" i="1"/>
  <c r="BM39" i="1"/>
  <c r="BI61" i="1"/>
  <c r="BB39" i="1"/>
  <c r="BB61" i="1" s="1"/>
  <c r="BQ38" i="1"/>
  <c r="BP38" i="1"/>
  <c r="BL38" i="1"/>
  <c r="BK38" i="1"/>
  <c r="BH38" i="1"/>
  <c r="BG38" i="1"/>
  <c r="BD38" i="1"/>
  <c r="BC38" i="1"/>
  <c r="BQ37" i="1"/>
  <c r="BP37" i="1"/>
  <c r="BL37" i="1"/>
  <c r="BK37" i="1"/>
  <c r="BD37" i="1"/>
  <c r="BC37" i="1"/>
  <c r="BQ36" i="1"/>
  <c r="BP36" i="1"/>
  <c r="BL36" i="1"/>
  <c r="BK36" i="1"/>
  <c r="BC36" i="1"/>
  <c r="BQ34" i="1"/>
  <c r="BP34" i="1"/>
  <c r="BL34" i="1"/>
  <c r="BK34" i="1"/>
  <c r="BD34" i="1"/>
  <c r="BC34" i="1"/>
  <c r="BQ30" i="1"/>
  <c r="BL30" i="1"/>
  <c r="BK30" i="1"/>
  <c r="BC30" i="1"/>
  <c r="BQ26" i="1"/>
  <c r="BP26" i="1"/>
  <c r="BL26" i="1"/>
  <c r="BK26" i="1"/>
  <c r="BD26" i="1"/>
  <c r="BC26" i="1"/>
  <c r="BQ25" i="1"/>
  <c r="BP25" i="1"/>
  <c r="BL25" i="1"/>
  <c r="BK25" i="1"/>
  <c r="BD25" i="1"/>
  <c r="BC25" i="1"/>
  <c r="BQ24" i="1"/>
  <c r="BP24" i="1"/>
  <c r="BL24" i="1"/>
  <c r="BK24" i="1"/>
  <c r="BD24" i="1"/>
  <c r="BC24" i="1"/>
  <c r="BQ23" i="1"/>
  <c r="BP23" i="1"/>
  <c r="BL23" i="1"/>
  <c r="BK23" i="1"/>
  <c r="BD23" i="1"/>
  <c r="BC23" i="1"/>
  <c r="BQ22" i="1"/>
  <c r="BL22" i="1"/>
  <c r="BK22" i="1"/>
  <c r="BD22" i="1"/>
  <c r="BC22" i="1"/>
  <c r="BQ20" i="1"/>
  <c r="BP20" i="1"/>
  <c r="BL20" i="1"/>
  <c r="BK20" i="1"/>
  <c r="BD20" i="1"/>
  <c r="BC20" i="1"/>
  <c r="BQ19" i="1"/>
  <c r="BP19" i="1"/>
  <c r="BL19" i="1"/>
  <c r="BK19" i="1"/>
  <c r="BD19" i="1"/>
  <c r="BC19" i="1"/>
  <c r="BQ18" i="1"/>
  <c r="BP18" i="1"/>
  <c r="BL18" i="1"/>
  <c r="BK18" i="1"/>
  <c r="BD18" i="1"/>
  <c r="BC18" i="1"/>
  <c r="BQ17" i="1"/>
  <c r="BP17" i="1"/>
  <c r="BL17" i="1"/>
  <c r="BK17" i="1"/>
  <c r="BD17" i="1"/>
  <c r="BC17" i="1"/>
  <c r="BQ14" i="1"/>
  <c r="BP14" i="1"/>
  <c r="BL14" i="1"/>
  <c r="BK14" i="1"/>
  <c r="BD14" i="1"/>
  <c r="BC14" i="1"/>
  <c r="BQ13" i="1"/>
  <c r="BP13" i="1"/>
  <c r="BL13" i="1"/>
  <c r="BK13" i="1"/>
  <c r="BC13" i="1"/>
  <c r="BQ12" i="1"/>
  <c r="BP12" i="1"/>
  <c r="BL12" i="1"/>
  <c r="BK12" i="1"/>
  <c r="BD12" i="1"/>
  <c r="BC12" i="1"/>
  <c r="BQ8" i="1"/>
  <c r="BP8" i="1"/>
  <c r="BK8" i="1"/>
  <c r="BP5" i="1"/>
  <c r="BL5" i="1"/>
  <c r="BK5" i="1"/>
  <c r="BH5" i="1"/>
  <c r="BG5" i="1"/>
  <c r="BD5" i="1"/>
  <c r="BC5" i="1"/>
  <c r="BO61" i="1" l="1"/>
  <c r="BF61" i="1"/>
  <c r="BN61" i="1"/>
  <c r="BQ61" i="1" s="1"/>
  <c r="BS39" i="1"/>
  <c r="BS61" i="1" s="1"/>
  <c r="C61" i="1"/>
  <c r="BV27" i="1"/>
  <c r="BU27" i="1"/>
  <c r="BV35" i="1"/>
  <c r="BU35" i="1"/>
  <c r="BV6" i="1"/>
  <c r="BU6" i="1"/>
  <c r="BJ61" i="1"/>
  <c r="BL61" i="1" s="1"/>
  <c r="BM61" i="1"/>
  <c r="BE61" i="1"/>
  <c r="BG61" i="1" s="1"/>
  <c r="BR61" i="1"/>
  <c r="B61" i="1"/>
  <c r="G61" i="1"/>
  <c r="H61" i="1" s="1"/>
  <c r="BA61" i="1"/>
  <c r="BC61" i="1" s="1"/>
  <c r="I39" i="1"/>
  <c r="I56" i="1"/>
  <c r="H56" i="1"/>
  <c r="D56" i="1"/>
  <c r="E39" i="1"/>
  <c r="H39" i="1"/>
  <c r="D39" i="1"/>
  <c r="E56" i="1"/>
  <c r="BP56" i="1"/>
  <c r="BL56" i="1"/>
  <c r="BH56" i="1"/>
  <c r="BD56" i="1"/>
  <c r="BC39" i="1"/>
  <c r="BG39" i="1"/>
  <c r="BK39" i="1"/>
  <c r="BQ39" i="1"/>
  <c r="BC56" i="1"/>
  <c r="BG56" i="1"/>
  <c r="BK56" i="1"/>
  <c r="BQ56" i="1"/>
  <c r="BD39" i="1"/>
  <c r="BH39" i="1"/>
  <c r="BL39" i="1"/>
  <c r="BP39" i="1"/>
  <c r="E61" i="1" l="1"/>
  <c r="BP61" i="1"/>
  <c r="I61" i="1"/>
  <c r="BK61" i="1"/>
  <c r="BH61" i="1"/>
  <c r="D61" i="1"/>
  <c r="BD61" i="1"/>
  <c r="AU41" i="1"/>
  <c r="AZ55" i="1"/>
  <c r="AY55" i="1"/>
  <c r="AZ54" i="1"/>
  <c r="AY54" i="1"/>
  <c r="AZ53" i="1"/>
  <c r="AY53" i="1"/>
  <c r="AZ52" i="1"/>
  <c r="AY52" i="1"/>
  <c r="AZ51" i="1"/>
  <c r="AY51" i="1"/>
  <c r="AZ49" i="1"/>
  <c r="AZ48" i="1"/>
  <c r="AY48" i="1"/>
  <c r="AZ47" i="1"/>
  <c r="AY47" i="1"/>
  <c r="AZ46" i="1"/>
  <c r="AY46" i="1"/>
  <c r="AZ45" i="1"/>
  <c r="AY45" i="1"/>
  <c r="AZ44" i="1"/>
  <c r="AY44" i="1"/>
  <c r="AZ43" i="1"/>
  <c r="AY43" i="1"/>
  <c r="AZ42" i="1"/>
  <c r="AY42" i="1"/>
  <c r="AZ41" i="1"/>
  <c r="AY41" i="1"/>
  <c r="AY40" i="1"/>
  <c r="AZ38" i="1"/>
  <c r="AY38" i="1"/>
  <c r="AZ37" i="1"/>
  <c r="AY37" i="1"/>
  <c r="AZ26" i="1"/>
  <c r="AY26" i="1"/>
  <c r="AZ25" i="1"/>
  <c r="AY25" i="1"/>
  <c r="AZ24" i="1"/>
  <c r="AY24" i="1"/>
  <c r="AZ23" i="1"/>
  <c r="AY23" i="1"/>
  <c r="AZ22" i="1"/>
  <c r="AY22" i="1"/>
  <c r="AZ20" i="1"/>
  <c r="AY20" i="1"/>
  <c r="AZ19" i="1"/>
  <c r="AY19" i="1"/>
  <c r="AZ18" i="1"/>
  <c r="AY18" i="1"/>
  <c r="AZ17" i="1"/>
  <c r="AY17" i="1"/>
  <c r="AZ14" i="1"/>
  <c r="AY14" i="1"/>
  <c r="AZ13" i="1"/>
  <c r="AY13" i="1"/>
  <c r="AZ12" i="1"/>
  <c r="AY12" i="1"/>
  <c r="AZ5" i="1"/>
  <c r="AY5" i="1"/>
  <c r="AX56" i="1"/>
  <c r="AW56" i="1"/>
  <c r="AV56" i="1"/>
  <c r="AU55" i="1"/>
  <c r="AU54" i="1"/>
  <c r="AT54" i="1"/>
  <c r="AU53" i="1"/>
  <c r="AT53" i="1"/>
  <c r="AU52" i="1"/>
  <c r="AT52" i="1"/>
  <c r="AU51" i="1"/>
  <c r="AT51" i="1"/>
  <c r="AT49" i="1"/>
  <c r="AU48" i="1"/>
  <c r="AT48" i="1"/>
  <c r="AU47" i="1"/>
  <c r="AT47" i="1"/>
  <c r="AU46" i="1"/>
  <c r="AT46" i="1"/>
  <c r="AU45" i="1"/>
  <c r="AT45" i="1"/>
  <c r="AU44" i="1"/>
  <c r="AT44" i="1"/>
  <c r="AU43" i="1"/>
  <c r="AT43" i="1"/>
  <c r="AU42" i="1"/>
  <c r="AT42" i="1"/>
  <c r="AT41" i="1"/>
  <c r="AU40" i="1"/>
  <c r="AT40" i="1"/>
  <c r="AX39" i="1"/>
  <c r="AW39" i="1"/>
  <c r="AV39" i="1"/>
  <c r="AR61" i="1"/>
  <c r="AU38" i="1"/>
  <c r="AT38" i="1"/>
  <c r="AU37" i="1"/>
  <c r="AT37" i="1"/>
  <c r="AT36" i="1"/>
  <c r="AU34" i="1"/>
  <c r="AT34" i="1"/>
  <c r="AU30" i="1"/>
  <c r="AT30" i="1"/>
  <c r="AU26" i="1"/>
  <c r="AT26" i="1"/>
  <c r="AU25" i="1"/>
  <c r="AT25" i="1"/>
  <c r="AU24" i="1"/>
  <c r="AT24" i="1"/>
  <c r="AU23" i="1"/>
  <c r="AT23" i="1"/>
  <c r="AU22" i="1"/>
  <c r="AT22" i="1"/>
  <c r="AU20" i="1"/>
  <c r="AT20" i="1"/>
  <c r="AU19" i="1"/>
  <c r="AT19" i="1"/>
  <c r="AU18" i="1"/>
  <c r="AT18" i="1"/>
  <c r="AU17" i="1"/>
  <c r="AT17" i="1"/>
  <c r="AU14" i="1"/>
  <c r="AT14" i="1"/>
  <c r="AT13" i="1"/>
  <c r="AU12" i="1"/>
  <c r="AT12" i="1"/>
  <c r="AU8" i="1"/>
  <c r="AT8" i="1"/>
  <c r="AU5" i="1"/>
  <c r="AT5" i="1"/>
  <c r="AQ20" i="1"/>
  <c r="AM26" i="1"/>
  <c r="AL46" i="1"/>
  <c r="AM46" i="1"/>
  <c r="AC46" i="1"/>
  <c r="AD46" i="1"/>
  <c r="Y46" i="1"/>
  <c r="Z46" i="1"/>
  <c r="AK56" i="1"/>
  <c r="AK61" i="1" s="1"/>
  <c r="AM55" i="1"/>
  <c r="AL55" i="1"/>
  <c r="AM54" i="1"/>
  <c r="AL54" i="1"/>
  <c r="AM53" i="1"/>
  <c r="AL53" i="1"/>
  <c r="AM52" i="1"/>
  <c r="AL52" i="1"/>
  <c r="AM51" i="1"/>
  <c r="AL51" i="1"/>
  <c r="AL49" i="1"/>
  <c r="AM48" i="1"/>
  <c r="AL48" i="1"/>
  <c r="AM47" i="1"/>
  <c r="AL47" i="1"/>
  <c r="AM45" i="1"/>
  <c r="AL45" i="1"/>
  <c r="AM44" i="1"/>
  <c r="AL44" i="1"/>
  <c r="AM43" i="1"/>
  <c r="AL43" i="1"/>
  <c r="AM42" i="1"/>
  <c r="AL42" i="1"/>
  <c r="AL41" i="1"/>
  <c r="AM40" i="1"/>
  <c r="AL40" i="1"/>
  <c r="AM38" i="1"/>
  <c r="AL38" i="1"/>
  <c r="AM37" i="1"/>
  <c r="AL37" i="1"/>
  <c r="AL36" i="1"/>
  <c r="AL34" i="1"/>
  <c r="AL30" i="1"/>
  <c r="AL26" i="1"/>
  <c r="AM25" i="1"/>
  <c r="AL25" i="1"/>
  <c r="AM24" i="1"/>
  <c r="AL24" i="1"/>
  <c r="AM23" i="1"/>
  <c r="AL23" i="1"/>
  <c r="AM22" i="1"/>
  <c r="AL22" i="1"/>
  <c r="AM20" i="1"/>
  <c r="AL20" i="1"/>
  <c r="AM19" i="1"/>
  <c r="AL19" i="1"/>
  <c r="AM18" i="1"/>
  <c r="AL18" i="1"/>
  <c r="AM17" i="1"/>
  <c r="AL17" i="1"/>
  <c r="AM14" i="1"/>
  <c r="AL14" i="1"/>
  <c r="AL13" i="1"/>
  <c r="AM12" i="1"/>
  <c r="AL12" i="1"/>
  <c r="AM8" i="1"/>
  <c r="AL8" i="1"/>
  <c r="AM5" i="1"/>
  <c r="AL5" i="1"/>
  <c r="AI55" i="1"/>
  <c r="AH55" i="1"/>
  <c r="AI54" i="1"/>
  <c r="AH54" i="1"/>
  <c r="AI53" i="1"/>
  <c r="AH53" i="1"/>
  <c r="AI52" i="1"/>
  <c r="AH52" i="1"/>
  <c r="AI51" i="1"/>
  <c r="AH51" i="1"/>
  <c r="AI49" i="1"/>
  <c r="AH49" i="1"/>
  <c r="AI48" i="1"/>
  <c r="AH48" i="1"/>
  <c r="AI47" i="1"/>
  <c r="AH47" i="1"/>
  <c r="AI46" i="1"/>
  <c r="AH46" i="1"/>
  <c r="AI45" i="1"/>
  <c r="AH45" i="1"/>
  <c r="AI44" i="1"/>
  <c r="AH44" i="1"/>
  <c r="AI43" i="1"/>
  <c r="AH43" i="1"/>
  <c r="AI42" i="1"/>
  <c r="AH42" i="1"/>
  <c r="AI41" i="1"/>
  <c r="AH41" i="1"/>
  <c r="AI40" i="1"/>
  <c r="AH40" i="1"/>
  <c r="AI38" i="1"/>
  <c r="AH38" i="1"/>
  <c r="AI37" i="1"/>
  <c r="AH37" i="1"/>
  <c r="AI34" i="1"/>
  <c r="AH34" i="1"/>
  <c r="AI26" i="1"/>
  <c r="AH26" i="1"/>
  <c r="AI25" i="1"/>
  <c r="AH25" i="1"/>
  <c r="AI24" i="1"/>
  <c r="AH24" i="1"/>
  <c r="AI23" i="1"/>
  <c r="AH23" i="1"/>
  <c r="AI22" i="1"/>
  <c r="AH22" i="1"/>
  <c r="AI20" i="1"/>
  <c r="AH20" i="1"/>
  <c r="AI19" i="1"/>
  <c r="AH19" i="1"/>
  <c r="AI18" i="1"/>
  <c r="AH18" i="1"/>
  <c r="AI17" i="1"/>
  <c r="AH17" i="1"/>
  <c r="AI14" i="1"/>
  <c r="AH14" i="1"/>
  <c r="AI13" i="1"/>
  <c r="AH13" i="1"/>
  <c r="AI12" i="1"/>
  <c r="AH12" i="1"/>
  <c r="AI5" i="1"/>
  <c r="AH5" i="1"/>
  <c r="AG56" i="1"/>
  <c r="AF56" i="1"/>
  <c r="AE56" i="1"/>
  <c r="AG39" i="1"/>
  <c r="BT39" i="1" s="1"/>
  <c r="AF39" i="1"/>
  <c r="AE39" i="1"/>
  <c r="AB56" i="1"/>
  <c r="AD55" i="1"/>
  <c r="AC55" i="1"/>
  <c r="AD54" i="1"/>
  <c r="AC54" i="1"/>
  <c r="AD53" i="1"/>
  <c r="AC53" i="1"/>
  <c r="AD52" i="1"/>
  <c r="AC52" i="1"/>
  <c r="AD51" i="1"/>
  <c r="AC51" i="1"/>
  <c r="AC49" i="1"/>
  <c r="AD48" i="1"/>
  <c r="AC48" i="1"/>
  <c r="AD47" i="1"/>
  <c r="AC47" i="1"/>
  <c r="AD45" i="1"/>
  <c r="AC45" i="1"/>
  <c r="AD44" i="1"/>
  <c r="AC44" i="1"/>
  <c r="AD43" i="1"/>
  <c r="AC43" i="1"/>
  <c r="AD42" i="1"/>
  <c r="AC42" i="1"/>
  <c r="AC41" i="1"/>
  <c r="AD40" i="1"/>
  <c r="AC40" i="1"/>
  <c r="AB39" i="1"/>
  <c r="AA61" i="1"/>
  <c r="AD38" i="1"/>
  <c r="AC38" i="1"/>
  <c r="AD37" i="1"/>
  <c r="AC37" i="1"/>
  <c r="AC36" i="1"/>
  <c r="AD34" i="1"/>
  <c r="AC34" i="1"/>
  <c r="AD30" i="1"/>
  <c r="AC30" i="1"/>
  <c r="AD26" i="1"/>
  <c r="AC26" i="1"/>
  <c r="AD25" i="1"/>
  <c r="AC25" i="1"/>
  <c r="AD24" i="1"/>
  <c r="AC24" i="1"/>
  <c r="AD23" i="1"/>
  <c r="AC23" i="1"/>
  <c r="AD22" i="1"/>
  <c r="AC22" i="1"/>
  <c r="AD20" i="1"/>
  <c r="AC20" i="1"/>
  <c r="AD19" i="1"/>
  <c r="AC19" i="1"/>
  <c r="AD18" i="1"/>
  <c r="AC18" i="1"/>
  <c r="AD17" i="1"/>
  <c r="AC17" i="1"/>
  <c r="AD14" i="1"/>
  <c r="AC14" i="1"/>
  <c r="AC13" i="1"/>
  <c r="AC12" i="1"/>
  <c r="AD8" i="1"/>
  <c r="AC8" i="1"/>
  <c r="AD5" i="1"/>
  <c r="AC5" i="1"/>
  <c r="X56" i="1"/>
  <c r="Z55" i="1"/>
  <c r="Y55" i="1"/>
  <c r="Y54" i="1"/>
  <c r="Y53" i="1"/>
  <c r="Y52" i="1"/>
  <c r="Y51" i="1"/>
  <c r="Y49" i="1"/>
  <c r="Y48" i="1"/>
  <c r="Z47" i="1"/>
  <c r="Y47" i="1"/>
  <c r="Z45" i="1"/>
  <c r="Y45" i="1"/>
  <c r="Z44" i="1"/>
  <c r="Y44" i="1"/>
  <c r="Z43" i="1"/>
  <c r="Y43" i="1"/>
  <c r="Z42" i="1"/>
  <c r="Y42" i="1"/>
  <c r="Y41" i="1"/>
  <c r="Z40" i="1"/>
  <c r="Y40" i="1"/>
  <c r="X39" i="1"/>
  <c r="W61" i="1"/>
  <c r="Z38" i="1"/>
  <c r="Y38" i="1"/>
  <c r="Z37" i="1"/>
  <c r="Y37" i="1"/>
  <c r="Y36" i="1"/>
  <c r="Y34" i="1"/>
  <c r="Y30" i="1"/>
  <c r="Y26" i="1"/>
  <c r="Y25" i="1"/>
  <c r="Y24" i="1"/>
  <c r="Y23" i="1"/>
  <c r="Z22" i="1"/>
  <c r="Y22" i="1"/>
  <c r="Z20" i="1"/>
  <c r="Y20" i="1"/>
  <c r="Z19" i="1"/>
  <c r="Y19" i="1"/>
  <c r="Z18" i="1"/>
  <c r="Y18" i="1"/>
  <c r="Z17" i="1"/>
  <c r="Y17" i="1"/>
  <c r="Y14" i="1"/>
  <c r="Y13" i="1"/>
  <c r="Y12" i="1"/>
  <c r="Y8" i="1"/>
  <c r="Z5" i="1"/>
  <c r="Y5" i="1"/>
  <c r="AP46" i="1"/>
  <c r="AQ46" i="1"/>
  <c r="AO56" i="1"/>
  <c r="AQ55" i="1"/>
  <c r="AP55" i="1"/>
  <c r="AQ54" i="1"/>
  <c r="AP54" i="1"/>
  <c r="AQ53" i="1"/>
  <c r="AP53" i="1"/>
  <c r="AQ52" i="1"/>
  <c r="AP52" i="1"/>
  <c r="AQ51" i="1"/>
  <c r="AP51" i="1"/>
  <c r="AP49" i="1"/>
  <c r="AQ48" i="1"/>
  <c r="AP48" i="1"/>
  <c r="AQ47" i="1"/>
  <c r="AP47" i="1"/>
  <c r="AQ45" i="1"/>
  <c r="AP45" i="1"/>
  <c r="AQ44" i="1"/>
  <c r="AP44" i="1"/>
  <c r="AQ43" i="1"/>
  <c r="AP43" i="1"/>
  <c r="AQ42" i="1"/>
  <c r="AP42" i="1"/>
  <c r="AP41" i="1"/>
  <c r="AQ40" i="1"/>
  <c r="AP40" i="1"/>
  <c r="AO39" i="1"/>
  <c r="AQ38" i="1"/>
  <c r="AP38" i="1"/>
  <c r="AQ37" i="1"/>
  <c r="AP37" i="1"/>
  <c r="AP36" i="1"/>
  <c r="AP34" i="1"/>
  <c r="AP30" i="1"/>
  <c r="AQ26" i="1"/>
  <c r="AP26" i="1"/>
  <c r="AQ25" i="1"/>
  <c r="AP25" i="1"/>
  <c r="AQ24" i="1"/>
  <c r="AP24" i="1"/>
  <c r="AQ22" i="1"/>
  <c r="AP22" i="1"/>
  <c r="AP20" i="1"/>
  <c r="AQ19" i="1"/>
  <c r="AP19" i="1"/>
  <c r="AQ18" i="1"/>
  <c r="AP18" i="1"/>
  <c r="AQ17" i="1"/>
  <c r="AP17" i="1"/>
  <c r="AQ14" i="1"/>
  <c r="AP14" i="1"/>
  <c r="AP13" i="1"/>
  <c r="AQ12" i="1"/>
  <c r="AP12" i="1"/>
  <c r="AQ8" i="1"/>
  <c r="AP8" i="1"/>
  <c r="AQ5" i="1"/>
  <c r="AP5" i="1"/>
  <c r="V55" i="1"/>
  <c r="U55" i="1"/>
  <c r="U54" i="1"/>
  <c r="U53" i="1"/>
  <c r="U52" i="1"/>
  <c r="U51" i="1"/>
  <c r="U49" i="1"/>
  <c r="V48" i="1"/>
  <c r="U48" i="1"/>
  <c r="V47" i="1"/>
  <c r="U47" i="1"/>
  <c r="V45" i="1"/>
  <c r="U45" i="1"/>
  <c r="V44" i="1"/>
  <c r="U44" i="1"/>
  <c r="V43" i="1"/>
  <c r="U43" i="1"/>
  <c r="V42" i="1"/>
  <c r="U42" i="1"/>
  <c r="U41" i="1"/>
  <c r="V40" i="1"/>
  <c r="U40" i="1"/>
  <c r="V38" i="1"/>
  <c r="U38" i="1"/>
  <c r="V37" i="1"/>
  <c r="U37" i="1"/>
  <c r="U36" i="1"/>
  <c r="U34" i="1"/>
  <c r="U30" i="1"/>
  <c r="U26" i="1"/>
  <c r="U25" i="1"/>
  <c r="U24" i="1"/>
  <c r="V23" i="1"/>
  <c r="U23" i="1"/>
  <c r="V22" i="1"/>
  <c r="U22" i="1"/>
  <c r="V20" i="1"/>
  <c r="U20" i="1"/>
  <c r="V19" i="1"/>
  <c r="U19" i="1"/>
  <c r="V18" i="1"/>
  <c r="U18" i="1"/>
  <c r="V17" i="1"/>
  <c r="U17" i="1"/>
  <c r="V14" i="1"/>
  <c r="U14" i="1"/>
  <c r="U13" i="1"/>
  <c r="U12" i="1"/>
  <c r="V8" i="1"/>
  <c r="U8" i="1"/>
  <c r="V5" i="1"/>
  <c r="U5" i="1"/>
  <c r="T56" i="1"/>
  <c r="T39" i="1"/>
  <c r="AB61" i="1" l="1"/>
  <c r="AD61" i="1" s="1"/>
  <c r="BT56" i="1"/>
  <c r="X61" i="1"/>
  <c r="Z61" i="1" s="1"/>
  <c r="AF61" i="1"/>
  <c r="BU39" i="1"/>
  <c r="BV39" i="1"/>
  <c r="BU56" i="1"/>
  <c r="BV56" i="1"/>
  <c r="T61" i="1"/>
  <c r="AX61" i="1"/>
  <c r="AN61" i="1"/>
  <c r="AV61" i="1"/>
  <c r="S61" i="1"/>
  <c r="AO61" i="1"/>
  <c r="AW61" i="1"/>
  <c r="AJ61" i="1"/>
  <c r="AM61" i="1" s="1"/>
  <c r="AC61" i="1"/>
  <c r="AT61" i="1"/>
  <c r="AU61" i="1"/>
  <c r="AE61" i="1"/>
  <c r="AG61" i="1"/>
  <c r="AH39" i="1"/>
  <c r="AI39" i="1"/>
  <c r="AY39" i="1"/>
  <c r="AZ39" i="1"/>
  <c r="AY56" i="1"/>
  <c r="AZ56" i="1"/>
  <c r="AH56" i="1"/>
  <c r="AI56" i="1"/>
  <c r="AU56" i="1"/>
  <c r="AT39" i="1"/>
  <c r="AT56" i="1"/>
  <c r="AU39" i="1"/>
  <c r="AL56" i="1"/>
  <c r="AM56" i="1"/>
  <c r="AD56" i="1"/>
  <c r="AM39" i="1"/>
  <c r="AL39" i="1"/>
  <c r="AC56" i="1"/>
  <c r="AD39" i="1"/>
  <c r="AC39" i="1"/>
  <c r="Z56" i="1"/>
  <c r="Y56" i="1"/>
  <c r="Z39" i="1"/>
  <c r="Y39" i="1"/>
  <c r="AQ56" i="1"/>
  <c r="AP56" i="1"/>
  <c r="AQ39" i="1"/>
  <c r="AP39" i="1"/>
  <c r="V56" i="1"/>
  <c r="U56" i="1"/>
  <c r="V39" i="1"/>
  <c r="U39" i="1"/>
  <c r="Y61" i="1" l="1"/>
  <c r="U61" i="1"/>
  <c r="V61" i="1"/>
  <c r="AY61" i="1"/>
  <c r="AQ61" i="1"/>
  <c r="AP61" i="1"/>
  <c r="AI61" i="1"/>
  <c r="BT61" i="1"/>
  <c r="AZ61" i="1"/>
  <c r="AL61" i="1"/>
  <c r="AH61" i="1"/>
  <c r="BU61" i="1" l="1"/>
  <c r="BV61" i="1"/>
  <c r="N56" i="1"/>
  <c r="N39" i="1" l="1"/>
  <c r="N61" i="1" s="1"/>
  <c r="O56" i="1" l="1"/>
  <c r="O39" i="1"/>
  <c r="Q56" i="1" l="1"/>
  <c r="R56" i="1"/>
  <c r="R39" i="1"/>
  <c r="Q39" i="1"/>
  <c r="O61" i="1"/>
  <c r="R61" i="1" l="1"/>
  <c r="Q61" i="1"/>
  <c r="K56" i="1"/>
  <c r="K61" i="1" s="1"/>
  <c r="M55" i="1"/>
  <c r="L55" i="1"/>
  <c r="L54" i="1"/>
  <c r="L53" i="1"/>
  <c r="L52" i="1"/>
  <c r="L51" i="1"/>
  <c r="L49" i="1"/>
  <c r="M48" i="1"/>
  <c r="L48" i="1"/>
  <c r="M47" i="1"/>
  <c r="L47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J61" i="1"/>
  <c r="M38" i="1"/>
  <c r="L38" i="1"/>
  <c r="L36" i="1"/>
  <c r="L34" i="1"/>
  <c r="L30" i="1"/>
  <c r="L26" i="1"/>
  <c r="L25" i="1"/>
  <c r="M24" i="1"/>
  <c r="L24" i="1"/>
  <c r="M23" i="1"/>
  <c r="L23" i="1"/>
  <c r="M22" i="1"/>
  <c r="L22" i="1"/>
  <c r="M20" i="1"/>
  <c r="L20" i="1"/>
  <c r="M19" i="1"/>
  <c r="L19" i="1"/>
  <c r="M18" i="1"/>
  <c r="L18" i="1"/>
  <c r="M17" i="1"/>
  <c r="L17" i="1"/>
  <c r="M14" i="1"/>
  <c r="L14" i="1"/>
  <c r="L13" i="1"/>
  <c r="M12" i="1"/>
  <c r="L12" i="1"/>
  <c r="M8" i="1"/>
  <c r="L8" i="1"/>
  <c r="M5" i="1"/>
  <c r="L5" i="1"/>
  <c r="M61" i="1" l="1"/>
  <c r="L61" i="1"/>
  <c r="L56" i="1"/>
  <c r="L39" i="1"/>
  <c r="M39" i="1"/>
  <c r="M56" i="1"/>
</calcChain>
</file>

<file path=xl/sharedStrings.xml><?xml version="1.0" encoding="utf-8"?>
<sst xmlns="http://schemas.openxmlformats.org/spreadsheetml/2006/main" count="550" uniqueCount="150">
  <si>
    <t>Наименование учреждения</t>
  </si>
  <si>
    <t>Рост/экономия</t>
  </si>
  <si>
    <t>%</t>
  </si>
  <si>
    <t>Беловежская СШ</t>
  </si>
  <si>
    <t>Верховичская СШ</t>
  </si>
  <si>
    <t>Видомлянская СШ</t>
  </si>
  <si>
    <t>Волчинская СШ</t>
  </si>
  <si>
    <t>Войсковская СШ</t>
  </si>
  <si>
    <t>Высоковская СШ</t>
  </si>
  <si>
    <t>Дмитровичская СШ</t>
  </si>
  <si>
    <t>СШ №1 г. Каменца</t>
  </si>
  <si>
    <t>СШ №2 г. Каменца</t>
  </si>
  <si>
    <t>Каменюкская СШ</t>
  </si>
  <si>
    <t>Новицковичская СШ</t>
  </si>
  <si>
    <t>Пограничная СШ</t>
  </si>
  <si>
    <t>Ряснянская СШ</t>
  </si>
  <si>
    <t>Ходосовская БШ</t>
  </si>
  <si>
    <t>Видомлянский ДС</t>
  </si>
  <si>
    <t>Войсковский ДС</t>
  </si>
  <si>
    <t>Ратайчицкий ДС</t>
  </si>
  <si>
    <t>Каролинский ДС</t>
  </si>
  <si>
    <t>Новоселковский ДС</t>
  </si>
  <si>
    <t>Омеленецкий ДС</t>
  </si>
  <si>
    <t>Турнянский ДС</t>
  </si>
  <si>
    <t>Итого по учреждениям школьного образования:</t>
  </si>
  <si>
    <t>Итого по учреждениям дошкольного образования:</t>
  </si>
  <si>
    <t>Итого по учреждениям дополнительного образования:</t>
  </si>
  <si>
    <t>ВСЕГО ПО ОТДЕЛУ:</t>
  </si>
  <si>
    <t>Пелищенская СШ</t>
  </si>
  <si>
    <t>Пелищенский ДС</t>
  </si>
  <si>
    <t>ЦДОДиМ Каменец</t>
  </si>
  <si>
    <t>ЦДОДиМ Высокое</t>
  </si>
  <si>
    <t>К норме I квартала</t>
  </si>
  <si>
    <t>К норме II квартала</t>
  </si>
  <si>
    <t>К норме III квартала</t>
  </si>
  <si>
    <t>К норме IV квартала</t>
  </si>
  <si>
    <r>
      <t>Расход м</t>
    </r>
    <r>
      <rPr>
        <sz val="8"/>
        <color theme="1"/>
        <rFont val="Times New Roman"/>
        <family val="1"/>
        <charset val="204"/>
      </rPr>
      <t>3</t>
    </r>
  </si>
  <si>
    <t>Расход м3</t>
  </si>
  <si>
    <t>Расход  м3</t>
  </si>
  <si>
    <t>Каменюкский ДС</t>
  </si>
  <si>
    <t>м3</t>
  </si>
  <si>
    <t>Видомля СШ теплица</t>
  </si>
  <si>
    <t>Видомля СШ мастерские</t>
  </si>
  <si>
    <t>Видомля СШ Спортзал</t>
  </si>
  <si>
    <t>Верховичская СШ  столовая</t>
  </si>
  <si>
    <t>Верховичская СШ нач.классы</t>
  </si>
  <si>
    <t xml:space="preserve">СШ №2 г. Каменца. Нач. школа </t>
  </si>
  <si>
    <t>Турнянская СШ 1-эт.здание</t>
  </si>
  <si>
    <t>Турнянская СШ 2-эт.здание</t>
  </si>
  <si>
    <t>Турнянская СШ котельная</t>
  </si>
  <si>
    <t>Турнянская СШ столовая</t>
  </si>
  <si>
    <t>Свищевская СШ прачечная</t>
  </si>
  <si>
    <t>Свищевская СШ столовая</t>
  </si>
  <si>
    <t>Свищевская СШ спальный корпус</t>
  </si>
  <si>
    <t>Свищевская СШ учебный корпус</t>
  </si>
  <si>
    <t>Новоселковская БШ столовая</t>
  </si>
  <si>
    <t>Расход Гкал</t>
  </si>
  <si>
    <t>Гкал</t>
  </si>
  <si>
    <t>Расход  Гкал</t>
  </si>
  <si>
    <t xml:space="preserve">Видомля СШ </t>
  </si>
  <si>
    <t>Видомля СШ гор.вода</t>
  </si>
  <si>
    <t>Дмитровичская СШ мастерские</t>
  </si>
  <si>
    <t>Свищевская СШ пищеблок</t>
  </si>
  <si>
    <t>Свищевская СШ прач.комбинат</t>
  </si>
  <si>
    <t>СШ №2 г. Каменца нач.школа</t>
  </si>
  <si>
    <t>Верховичская СШ 2корпус</t>
  </si>
  <si>
    <t>Ходосовская БШ  мастерские</t>
  </si>
  <si>
    <t>Новоселковская БШ учебный кор</t>
  </si>
  <si>
    <t>Высоковский ДС</t>
  </si>
  <si>
    <t>Беловежский ДС</t>
  </si>
  <si>
    <t>Высоко-Литовский ДС</t>
  </si>
  <si>
    <t>ДС №1 г. Каменца</t>
  </si>
  <si>
    <t>ДС №2 г. Каменца</t>
  </si>
  <si>
    <t>Ряснянский ДС</t>
  </si>
  <si>
    <t>Ходосовский ДС</t>
  </si>
  <si>
    <t xml:space="preserve">Составил инженер по охране труда </t>
  </si>
  <si>
    <t>А.П.Дацкевич</t>
  </si>
  <si>
    <t>Составил инженер по охране труда</t>
  </si>
  <si>
    <t>Турна СШ 40055</t>
  </si>
  <si>
    <t>Турна СШ 115840</t>
  </si>
  <si>
    <t>ВСЕГО:</t>
  </si>
  <si>
    <t>Турна ДСТ</t>
  </si>
  <si>
    <t>Высокое ДСТ</t>
  </si>
  <si>
    <t>м.куб</t>
  </si>
  <si>
    <t>Расход м.куб.</t>
  </si>
  <si>
    <t>Расход  м.куб.</t>
  </si>
  <si>
    <t>м.куб.</t>
  </si>
  <si>
    <t>Войсковская СШ котельная</t>
  </si>
  <si>
    <t>Войсковская СШ столовая</t>
  </si>
  <si>
    <t>Войсковская СШ теплоузел</t>
  </si>
  <si>
    <t>Итого по учреждениям ДСТ:</t>
  </si>
  <si>
    <t>Высоковский ДС ст корпус</t>
  </si>
  <si>
    <t>Высоковский ДС  нов. Корпус</t>
  </si>
  <si>
    <t>Мартынюковский НШ</t>
  </si>
  <si>
    <t xml:space="preserve">Расход </t>
  </si>
  <si>
    <t>Рост/экономия к норме</t>
  </si>
  <si>
    <r>
      <t>дрова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</si>
  <si>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брикет т</t>
  </si>
  <si>
    <t>итого т у.т.</t>
  </si>
  <si>
    <r>
      <t>дрова м</t>
    </r>
    <r>
      <rPr>
        <vertAlign val="superscript"/>
        <sz val="8"/>
        <color theme="1"/>
        <rFont val="Times New Roman"/>
        <family val="1"/>
        <charset val="204"/>
      </rPr>
      <t>3</t>
    </r>
  </si>
  <si>
    <t>т у.т.</t>
  </si>
  <si>
    <t>Каленковичская БШ</t>
  </si>
  <si>
    <t>Новоселковская БШ</t>
  </si>
  <si>
    <t>Мартынюковская БШ</t>
  </si>
  <si>
    <t>Долбизнянский ДС</t>
  </si>
  <si>
    <t>Огородникский ДС</t>
  </si>
  <si>
    <t xml:space="preserve"> Анализ фактического теплоснабжения учреждениями отдела по образованию Каменецкого райисполкома      </t>
  </si>
  <si>
    <t xml:space="preserve"> Анализ фактического потребления пригодного газа учреждениями отдела по образованию Каменецкого райисполкома  и ФСК "Лидер"     </t>
  </si>
  <si>
    <t xml:space="preserve">ДСТ  г.Высокое </t>
  </si>
  <si>
    <t>Гимназия г.Каменец</t>
  </si>
  <si>
    <t>Пелищенская СШ мастерские</t>
  </si>
  <si>
    <t>I кв. 2023</t>
  </si>
  <si>
    <t>I кв.24факт</t>
  </si>
  <si>
    <t>I кв. 24 норм</t>
  </si>
  <si>
    <t>II кв. 2023</t>
  </si>
  <si>
    <t>II кв.24факт</t>
  </si>
  <si>
    <t>II кв.24норм</t>
  </si>
  <si>
    <t>III кв. 2023</t>
  </si>
  <si>
    <t>III кв.24факт</t>
  </si>
  <si>
    <t>III кв.24норм</t>
  </si>
  <si>
    <t>IV кв. 2023</t>
  </si>
  <si>
    <t>IVкв.24факт</t>
  </si>
  <si>
    <t>IVкв.24норм</t>
  </si>
  <si>
    <t>2023г.</t>
  </si>
  <si>
    <t>2024г. факт</t>
  </si>
  <si>
    <t>2024г.Норма</t>
  </si>
  <si>
    <t>К норме 2024г.</t>
  </si>
  <si>
    <t>I кв.2023</t>
  </si>
  <si>
    <t>I кв.24норм</t>
  </si>
  <si>
    <t>II кв. 24факт</t>
  </si>
  <si>
    <t>III кв. 24факт</t>
  </si>
  <si>
    <t>III кв. 24норм</t>
  </si>
  <si>
    <t>2024г. Норма</t>
  </si>
  <si>
    <t>I кв. 24факт</t>
  </si>
  <si>
    <t>I кв. 24норм</t>
  </si>
  <si>
    <t>II кв. 24норм</t>
  </si>
  <si>
    <t>I квартал 2023</t>
  </si>
  <si>
    <t>I квартал 2024 факт</t>
  </si>
  <si>
    <t>I кв 2024 ногрма т у.т.</t>
  </si>
  <si>
    <t>II квартал 2023</t>
  </si>
  <si>
    <t>II квартал 2024 факт</t>
  </si>
  <si>
    <t>II кв 2024 ногрма т у.т.</t>
  </si>
  <si>
    <t>III квартал 2023</t>
  </si>
  <si>
    <t>III квартал 2024 факт</t>
  </si>
  <si>
    <t>III кв 2024 ногрма т у.т.</t>
  </si>
  <si>
    <t>IV квартал 2023</t>
  </si>
  <si>
    <t>IV квартал 2024 факт</t>
  </si>
  <si>
    <t>IV кв 2024 норма т у.т.</t>
  </si>
  <si>
    <t>Анализ фактического потребления котельно-печного топлива учреждениями отдела по образованию Каменецкого райисполкома за 2024 год</t>
  </si>
  <si>
    <t xml:space="preserve">Анализ фактического потребления холодной воды учреждениями отдела по образованию Каменецкого райисполкома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</si>
</sst>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9">
    <xf numFmtId="0" fontId="0" fillId="0" borderId="0" xfId="0"/>
    <xf numFmtId="0" fontId="3" fillId="0" borderId="0" xfId="0" applyFont="1"/>
    <xf numFmtId="0" fontId="4" fillId="2" borderId="15" xfId="1" applyFont="1" applyFill="1" applyBorder="1" applyAlignment="1">
      <alignment vertical="center" wrapText="1"/>
    </xf>
    <xf numFmtId="0" fontId="4" fillId="2" borderId="15" xfId="1" applyFont="1" applyFill="1" applyBorder="1" applyAlignment="1">
      <alignment horizontal="left" vertical="center" wrapText="1"/>
    </xf>
    <xf numFmtId="1" fontId="5" fillId="3" borderId="5" xfId="1" applyNumberFormat="1" applyFont="1" applyFill="1" applyBorder="1" applyAlignment="1">
      <alignment horizontal="left" vertical="center"/>
    </xf>
    <xf numFmtId="0" fontId="4" fillId="2" borderId="20" xfId="1" applyFont="1" applyFill="1" applyBorder="1" applyAlignment="1">
      <alignment vertical="center" wrapText="1"/>
    </xf>
    <xf numFmtId="0" fontId="4" fillId="2" borderId="16" xfId="1" applyFont="1" applyFill="1" applyBorder="1" applyAlignment="1">
      <alignment vertical="center" wrapText="1"/>
    </xf>
    <xf numFmtId="1" fontId="5" fillId="4" borderId="5" xfId="1" applyNumberFormat="1" applyFont="1" applyFill="1" applyBorder="1" applyAlignment="1">
      <alignment horizontal="right" vertical="center" wrapText="1"/>
    </xf>
    <xf numFmtId="0" fontId="3" fillId="4" borderId="5" xfId="0" applyFont="1" applyFill="1" applyBorder="1"/>
    <xf numFmtId="2" fontId="3" fillId="4" borderId="5" xfId="0" applyNumberFormat="1" applyFont="1" applyFill="1" applyBorder="1"/>
    <xf numFmtId="0" fontId="3" fillId="3" borderId="5" xfId="0" applyFont="1" applyFill="1" applyBorder="1"/>
    <xf numFmtId="2" fontId="3" fillId="3" borderId="5" xfId="0" applyNumberFormat="1" applyFont="1" applyFill="1" applyBorder="1"/>
    <xf numFmtId="2" fontId="3" fillId="0" borderId="8" xfId="0" applyNumberFormat="1" applyFont="1" applyBorder="1"/>
    <xf numFmtId="0" fontId="3" fillId="0" borderId="12" xfId="0" applyFont="1" applyBorder="1"/>
    <xf numFmtId="0" fontId="3" fillId="0" borderId="5" xfId="0" applyFont="1" applyBorder="1" applyAlignment="1">
      <alignment horizontal="center"/>
    </xf>
    <xf numFmtId="0" fontId="3" fillId="0" borderId="8" xfId="0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/>
    <xf numFmtId="0" fontId="3" fillId="0" borderId="1" xfId="0" applyFont="1" applyBorder="1"/>
    <xf numFmtId="2" fontId="3" fillId="0" borderId="7" xfId="0" applyNumberFormat="1" applyFont="1" applyBorder="1"/>
    <xf numFmtId="0" fontId="3" fillId="5" borderId="2" xfId="0" applyFont="1" applyFill="1" applyBorder="1"/>
    <xf numFmtId="2" fontId="3" fillId="5" borderId="21" xfId="0" applyNumberFormat="1" applyFont="1" applyFill="1" applyBorder="1"/>
    <xf numFmtId="0" fontId="3" fillId="5" borderId="17" xfId="0" applyFont="1" applyFill="1" applyBorder="1"/>
    <xf numFmtId="2" fontId="3" fillId="5" borderId="8" xfId="0" applyNumberFormat="1" applyFont="1" applyFill="1" applyBorder="1"/>
    <xf numFmtId="0" fontId="3" fillId="5" borderId="1" xfId="0" applyFont="1" applyFill="1" applyBorder="1"/>
    <xf numFmtId="2" fontId="3" fillId="5" borderId="7" xfId="0" applyNumberFormat="1" applyFont="1" applyFill="1" applyBorder="1"/>
    <xf numFmtId="17" fontId="6" fillId="0" borderId="3" xfId="0" applyNumberFormat="1" applyFont="1" applyBorder="1" applyAlignment="1">
      <alignment horizontal="center"/>
    </xf>
    <xf numFmtId="0" fontId="3" fillId="0" borderId="2" xfId="0" applyFont="1" applyBorder="1"/>
    <xf numFmtId="2" fontId="3" fillId="0" borderId="21" xfId="0" applyNumberFormat="1" applyFont="1" applyBorder="1"/>
    <xf numFmtId="17" fontId="6" fillId="0" borderId="4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6" borderId="15" xfId="0" applyFont="1" applyFill="1" applyBorder="1"/>
    <xf numFmtId="17" fontId="6" fillId="0" borderId="28" xfId="0" applyNumberFormat="1" applyFont="1" applyBorder="1" applyAlignment="1">
      <alignment horizontal="center"/>
    </xf>
    <xf numFmtId="0" fontId="3" fillId="7" borderId="17" xfId="0" applyFont="1" applyFill="1" applyBorder="1"/>
    <xf numFmtId="2" fontId="3" fillId="7" borderId="8" xfId="0" applyNumberFormat="1" applyFont="1" applyFill="1" applyBorder="1"/>
    <xf numFmtId="0" fontId="3" fillId="0" borderId="0" xfId="0" applyFont="1" applyAlignment="1">
      <alignment horizontal="center" vertical="center"/>
    </xf>
    <xf numFmtId="0" fontId="3" fillId="8" borderId="17" xfId="0" applyFont="1" applyFill="1" applyBorder="1"/>
    <xf numFmtId="2" fontId="3" fillId="8" borderId="8" xfId="0" applyNumberFormat="1" applyFont="1" applyFill="1" applyBorder="1"/>
    <xf numFmtId="0" fontId="3" fillId="0" borderId="21" xfId="0" applyFont="1" applyBorder="1"/>
    <xf numFmtId="0" fontId="3" fillId="6" borderId="29" xfId="0" applyFont="1" applyFill="1" applyBorder="1"/>
    <xf numFmtId="0" fontId="3" fillId="0" borderId="22" xfId="0" applyFont="1" applyBorder="1" applyAlignment="1">
      <alignment horizontal="center"/>
    </xf>
    <xf numFmtId="0" fontId="3" fillId="0" borderId="29" xfId="0" applyFont="1" applyBorder="1"/>
    <xf numFmtId="2" fontId="3" fillId="0" borderId="9" xfId="0" applyNumberFormat="1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24" xfId="0" applyFont="1" applyBorder="1"/>
    <xf numFmtId="0" fontId="3" fillId="9" borderId="17" xfId="0" applyFont="1" applyFill="1" applyBorder="1"/>
    <xf numFmtId="2" fontId="3" fillId="9" borderId="8" xfId="0" applyNumberFormat="1" applyFont="1" applyFill="1" applyBorder="1"/>
    <xf numFmtId="0" fontId="3" fillId="9" borderId="1" xfId="0" applyFont="1" applyFill="1" applyBorder="1"/>
    <xf numFmtId="2" fontId="3" fillId="9" borderId="7" xfId="0" applyNumberFormat="1" applyFont="1" applyFill="1" applyBorder="1"/>
    <xf numFmtId="0" fontId="3" fillId="9" borderId="2" xfId="0" applyFont="1" applyFill="1" applyBorder="1"/>
    <xf numFmtId="2" fontId="3" fillId="9" borderId="21" xfId="0" applyNumberFormat="1" applyFont="1" applyFill="1" applyBorder="1"/>
    <xf numFmtId="0" fontId="3" fillId="5" borderId="29" xfId="0" applyFont="1" applyFill="1" applyBorder="1"/>
    <xf numFmtId="0" fontId="3" fillId="5" borderId="9" xfId="0" applyFont="1" applyFill="1" applyBorder="1"/>
    <xf numFmtId="0" fontId="3" fillId="5" borderId="15" xfId="0" applyFont="1" applyFill="1" applyBorder="1"/>
    <xf numFmtId="0" fontId="3" fillId="5" borderId="12" xfId="0" applyFont="1" applyFill="1" applyBorder="1"/>
    <xf numFmtId="0" fontId="3" fillId="5" borderId="8" xfId="0" applyFont="1" applyFill="1" applyBorder="1"/>
    <xf numFmtId="0" fontId="3" fillId="5" borderId="19" xfId="0" applyFont="1" applyFill="1" applyBorder="1"/>
    <xf numFmtId="0" fontId="3" fillId="5" borderId="22" xfId="0" applyFont="1" applyFill="1" applyBorder="1"/>
    <xf numFmtId="0" fontId="3" fillId="5" borderId="4" xfId="0" applyFont="1" applyFill="1" applyBorder="1"/>
    <xf numFmtId="0" fontId="3" fillId="5" borderId="21" xfId="0" applyFont="1" applyFill="1" applyBorder="1"/>
    <xf numFmtId="0" fontId="4" fillId="10" borderId="2" xfId="0" applyFont="1" applyFill="1" applyBorder="1"/>
    <xf numFmtId="2" fontId="4" fillId="10" borderId="21" xfId="0" applyNumberFormat="1" applyFont="1" applyFill="1" applyBorder="1"/>
    <xf numFmtId="0" fontId="3" fillId="10" borderId="17" xfId="0" applyFont="1" applyFill="1" applyBorder="1"/>
    <xf numFmtId="2" fontId="3" fillId="10" borderId="8" xfId="0" applyNumberFormat="1" applyFont="1" applyFill="1" applyBorder="1"/>
    <xf numFmtId="0" fontId="3" fillId="10" borderId="1" xfId="0" applyFont="1" applyFill="1" applyBorder="1"/>
    <xf numFmtId="2" fontId="3" fillId="10" borderId="7" xfId="0" applyNumberFormat="1" applyFont="1" applyFill="1" applyBorder="1"/>
    <xf numFmtId="0" fontId="3" fillId="10" borderId="2" xfId="0" applyFont="1" applyFill="1" applyBorder="1"/>
    <xf numFmtId="2" fontId="3" fillId="10" borderId="21" xfId="0" applyNumberFormat="1" applyFont="1" applyFill="1" applyBorder="1"/>
    <xf numFmtId="2" fontId="3" fillId="10" borderId="30" xfId="0" applyNumberFormat="1" applyFont="1" applyFill="1" applyBorder="1"/>
    <xf numFmtId="0" fontId="7" fillId="0" borderId="5" xfId="0" applyFont="1" applyBorder="1" applyAlignment="1">
      <alignment horizontal="center"/>
    </xf>
    <xf numFmtId="0" fontId="8" fillId="2" borderId="20" xfId="1" applyFont="1" applyFill="1" applyBorder="1" applyAlignment="1">
      <alignment vertical="center" wrapText="1"/>
    </xf>
    <xf numFmtId="0" fontId="8" fillId="2" borderId="15" xfId="1" applyFont="1" applyFill="1" applyBorder="1" applyAlignment="1">
      <alignment vertical="center" wrapText="1"/>
    </xf>
    <xf numFmtId="0" fontId="8" fillId="2" borderId="15" xfId="1" applyFont="1" applyFill="1" applyBorder="1" applyAlignment="1">
      <alignment horizontal="left" vertical="center" wrapText="1"/>
    </xf>
    <xf numFmtId="0" fontId="8" fillId="2" borderId="16" xfId="1" applyFont="1" applyFill="1" applyBorder="1" applyAlignment="1">
      <alignment vertical="center" wrapText="1"/>
    </xf>
    <xf numFmtId="1" fontId="9" fillId="4" borderId="5" xfId="1" applyNumberFormat="1" applyFont="1" applyFill="1" applyBorder="1" applyAlignment="1">
      <alignment horizontal="right" vertical="center" wrapText="1"/>
    </xf>
    <xf numFmtId="1" fontId="9" fillId="3" borderId="5" xfId="1" applyNumberFormat="1" applyFont="1" applyFill="1" applyBorder="1" applyAlignment="1">
      <alignment horizontal="left" vertical="center"/>
    </xf>
    <xf numFmtId="0" fontId="7" fillId="0" borderId="0" xfId="0" applyFont="1"/>
    <xf numFmtId="0" fontId="3" fillId="2" borderId="8" xfId="0" applyFont="1" applyFill="1" applyBorder="1"/>
    <xf numFmtId="1" fontId="3" fillId="3" borderId="5" xfId="0" applyNumberFormat="1" applyFont="1" applyFill="1" applyBorder="1"/>
    <xf numFmtId="0" fontId="3" fillId="3" borderId="22" xfId="0" applyFont="1" applyFill="1" applyBorder="1"/>
    <xf numFmtId="0" fontId="3" fillId="4" borderId="22" xfId="0" applyFont="1" applyFill="1" applyBorder="1"/>
    <xf numFmtId="164" fontId="3" fillId="4" borderId="5" xfId="0" applyNumberFormat="1" applyFont="1" applyFill="1" applyBorder="1"/>
    <xf numFmtId="164" fontId="3" fillId="3" borderId="5" xfId="0" applyNumberFormat="1" applyFont="1" applyFill="1" applyBorder="1"/>
    <xf numFmtId="0" fontId="3" fillId="0" borderId="0" xfId="0" applyFont="1" applyAlignment="1">
      <alignment horizontal="center" vertical="center"/>
    </xf>
    <xf numFmtId="0" fontId="3" fillId="3" borderId="2" xfId="0" applyFont="1" applyFill="1" applyBorder="1"/>
    <xf numFmtId="2" fontId="3" fillId="3" borderId="21" xfId="0" applyNumberFormat="1" applyFont="1" applyFill="1" applyBorder="1"/>
    <xf numFmtId="164" fontId="3" fillId="3" borderId="9" xfId="0" applyNumberFormat="1" applyFont="1" applyFill="1" applyBorder="1"/>
    <xf numFmtId="0" fontId="3" fillId="3" borderId="0" xfId="0" applyFont="1" applyFill="1"/>
    <xf numFmtId="0" fontId="3" fillId="11" borderId="15" xfId="0" applyFont="1" applyFill="1" applyBorder="1"/>
    <xf numFmtId="0" fontId="3" fillId="12" borderId="2" xfId="0" applyFont="1" applyFill="1" applyBorder="1"/>
    <xf numFmtId="2" fontId="3" fillId="12" borderId="21" xfId="0" applyNumberFormat="1" applyFont="1" applyFill="1" applyBorder="1"/>
    <xf numFmtId="0" fontId="3" fillId="3" borderId="9" xfId="0" applyFont="1" applyFill="1" applyBorder="1"/>
    <xf numFmtId="1" fontId="5" fillId="11" borderId="5" xfId="1" applyNumberFormat="1" applyFont="1" applyFill="1" applyBorder="1" applyAlignment="1">
      <alignment horizontal="left" vertical="center" wrapText="1"/>
    </xf>
    <xf numFmtId="0" fontId="3" fillId="11" borderId="5" xfId="0" applyFont="1" applyFill="1" applyBorder="1"/>
    <xf numFmtId="2" fontId="3" fillId="11" borderId="5" xfId="0" applyNumberFormat="1" applyFont="1" applyFill="1" applyBorder="1"/>
    <xf numFmtId="0" fontId="3" fillId="11" borderId="9" xfId="0" applyFont="1" applyFill="1" applyBorder="1"/>
    <xf numFmtId="0" fontId="3" fillId="11" borderId="2" xfId="0" applyFont="1" applyFill="1" applyBorder="1"/>
    <xf numFmtId="2" fontId="3" fillId="11" borderId="21" xfId="0" applyNumberFormat="1" applyFont="1" applyFill="1" applyBorder="1"/>
    <xf numFmtId="1" fontId="3" fillId="11" borderId="5" xfId="0" applyNumberFormat="1" applyFont="1" applyFill="1" applyBorder="1"/>
    <xf numFmtId="164" fontId="3" fillId="11" borderId="9" xfId="0" applyNumberFormat="1" applyFont="1" applyFill="1" applyBorder="1"/>
    <xf numFmtId="0" fontId="3" fillId="11" borderId="0" xfId="0" applyFont="1" applyFill="1"/>
    <xf numFmtId="0" fontId="3" fillId="11" borderId="12" xfId="0" applyFont="1" applyFill="1" applyBorder="1"/>
    <xf numFmtId="0" fontId="3" fillId="2" borderId="15" xfId="0" applyFont="1" applyFill="1" applyBorder="1"/>
    <xf numFmtId="0" fontId="3" fillId="2" borderId="12" xfId="0" applyFont="1" applyFill="1" applyBorder="1"/>
    <xf numFmtId="0" fontId="3" fillId="2" borderId="9" xfId="0" applyFont="1" applyFill="1" applyBorder="1"/>
    <xf numFmtId="0" fontId="6" fillId="0" borderId="0" xfId="0" applyFont="1"/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/>
    </xf>
    <xf numFmtId="0" fontId="4" fillId="2" borderId="14" xfId="1" applyFont="1" applyFill="1" applyBorder="1" applyAlignment="1">
      <alignment horizontal="left" vertical="center" wrapText="1"/>
    </xf>
    <xf numFmtId="0" fontId="3" fillId="0" borderId="11" xfId="0" applyFont="1" applyBorder="1"/>
    <xf numFmtId="0" fontId="3" fillId="0" borderId="34" xfId="0" applyFont="1" applyBorder="1"/>
    <xf numFmtId="0" fontId="3" fillId="0" borderId="44" xfId="0" applyFont="1" applyBorder="1"/>
    <xf numFmtId="0" fontId="3" fillId="0" borderId="45" xfId="0" applyFont="1" applyFill="1" applyBorder="1"/>
    <xf numFmtId="2" fontId="3" fillId="0" borderId="44" xfId="0" applyNumberFormat="1" applyFont="1" applyFill="1" applyBorder="1"/>
    <xf numFmtId="2" fontId="3" fillId="5" borderId="44" xfId="0" applyNumberFormat="1" applyFont="1" applyFill="1" applyBorder="1"/>
    <xf numFmtId="0" fontId="3" fillId="0" borderId="44" xfId="0" applyFont="1" applyFill="1" applyBorder="1"/>
    <xf numFmtId="0" fontId="3" fillId="6" borderId="11" xfId="0" applyFont="1" applyFill="1" applyBorder="1"/>
    <xf numFmtId="2" fontId="3" fillId="6" borderId="21" xfId="0" applyNumberFormat="1" applyFont="1" applyFill="1" applyBorder="1"/>
    <xf numFmtId="2" fontId="3" fillId="0" borderId="45" xfId="0" applyNumberFormat="1" applyFont="1" applyFill="1" applyBorder="1"/>
    <xf numFmtId="0" fontId="3" fillId="6" borderId="34" xfId="0" applyFont="1" applyFill="1" applyBorder="1"/>
    <xf numFmtId="0" fontId="3" fillId="6" borderId="12" xfId="0" applyFont="1" applyFill="1" applyBorder="1"/>
    <xf numFmtId="0" fontId="4" fillId="2" borderId="24" xfId="1" applyFont="1" applyFill="1" applyBorder="1" applyAlignment="1">
      <alignment vertical="center" wrapText="1"/>
    </xf>
    <xf numFmtId="0" fontId="3" fillId="0" borderId="37" xfId="0" applyFont="1" applyBorder="1"/>
    <xf numFmtId="0" fontId="3" fillId="0" borderId="38" xfId="0" applyFont="1" applyBorder="1"/>
    <xf numFmtId="0" fontId="3" fillId="6" borderId="37" xfId="0" applyFont="1" applyFill="1" applyBorder="1"/>
    <xf numFmtId="0" fontId="3" fillId="6" borderId="38" xfId="0" applyFont="1" applyFill="1" applyBorder="1"/>
    <xf numFmtId="0" fontId="4" fillId="2" borderId="20" xfId="1" applyFont="1" applyFill="1" applyBorder="1" applyAlignment="1">
      <alignment horizontal="left" vertical="center" wrapText="1"/>
    </xf>
    <xf numFmtId="0" fontId="3" fillId="0" borderId="45" xfId="0" applyFont="1" applyBorder="1"/>
    <xf numFmtId="0" fontId="3" fillId="6" borderId="45" xfId="0" applyFont="1" applyFill="1" applyBorder="1"/>
    <xf numFmtId="0" fontId="3" fillId="6" borderId="44" xfId="0" applyFont="1" applyFill="1" applyBorder="1"/>
    <xf numFmtId="0" fontId="3" fillId="3" borderId="18" xfId="0" applyFont="1" applyFill="1" applyBorder="1"/>
    <xf numFmtId="0" fontId="3" fillId="3" borderId="43" xfId="0" applyFont="1" applyFill="1" applyBorder="1"/>
    <xf numFmtId="2" fontId="3" fillId="3" borderId="10" xfId="0" applyNumberFormat="1" applyFont="1" applyFill="1" applyBorder="1"/>
    <xf numFmtId="0" fontId="3" fillId="3" borderId="50" xfId="0" applyFont="1" applyFill="1" applyBorder="1"/>
    <xf numFmtId="2" fontId="3" fillId="3" borderId="43" xfId="0" applyNumberFormat="1" applyFont="1" applyFill="1" applyBorder="1"/>
    <xf numFmtId="2" fontId="3" fillId="7" borderId="21" xfId="0" applyNumberFormat="1" applyFont="1" applyFill="1" applyBorder="1"/>
    <xf numFmtId="0" fontId="8" fillId="2" borderId="51" xfId="1" applyFont="1" applyFill="1" applyBorder="1" applyAlignment="1">
      <alignment vertical="center" wrapText="1"/>
    </xf>
    <xf numFmtId="0" fontId="3" fillId="0" borderId="53" xfId="0" applyFont="1" applyBorder="1"/>
    <xf numFmtId="2" fontId="3" fillId="4" borderId="21" xfId="0" applyNumberFormat="1" applyFont="1" applyFill="1" applyBorder="1"/>
    <xf numFmtId="164" fontId="3" fillId="4" borderId="9" xfId="0" applyNumberFormat="1" applyFont="1" applyFill="1" applyBorder="1"/>
    <xf numFmtId="0" fontId="3" fillId="4" borderId="9" xfId="0" applyFont="1" applyFill="1" applyBorder="1"/>
    <xf numFmtId="0" fontId="3" fillId="4" borderId="2" xfId="0" applyFont="1" applyFill="1" applyBorder="1"/>
    <xf numFmtId="0" fontId="3" fillId="4" borderId="8" xfId="0" applyFont="1" applyFill="1" applyBorder="1"/>
    <xf numFmtId="164" fontId="3" fillId="0" borderId="44" xfId="0" applyNumberFormat="1" applyFont="1" applyFill="1" applyBorder="1"/>
    <xf numFmtId="0" fontId="3" fillId="0" borderId="54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2" fontId="3" fillId="10" borderId="31" xfId="0" applyNumberFormat="1" applyFont="1" applyFill="1" applyBorder="1"/>
    <xf numFmtId="164" fontId="3" fillId="10" borderId="21" xfId="0" applyNumberFormat="1" applyFont="1" applyFill="1" applyBorder="1"/>
    <xf numFmtId="0" fontId="3" fillId="12" borderId="15" xfId="0" applyFont="1" applyFill="1" applyBorder="1"/>
    <xf numFmtId="0" fontId="3" fillId="12" borderId="12" xfId="0" applyFont="1" applyFill="1" applyBorder="1"/>
    <xf numFmtId="0" fontId="3" fillId="12" borderId="9" xfId="0" applyFont="1" applyFill="1" applyBorder="1"/>
    <xf numFmtId="0" fontId="3" fillId="12" borderId="22" xfId="0" applyFont="1" applyFill="1" applyBorder="1"/>
    <xf numFmtId="0" fontId="3" fillId="12" borderId="19" xfId="0" applyFont="1" applyFill="1" applyBorder="1"/>
    <xf numFmtId="0" fontId="3" fillId="0" borderId="51" xfId="0" applyFont="1" applyBorder="1" applyAlignment="1">
      <alignment horizontal="left"/>
    </xf>
    <xf numFmtId="0" fontId="3" fillId="2" borderId="0" xfId="0" applyFont="1" applyFill="1"/>
    <xf numFmtId="17" fontId="6" fillId="2" borderId="3" xfId="0" applyNumberFormat="1" applyFont="1" applyFill="1" applyBorder="1" applyAlignment="1">
      <alignment horizontal="center"/>
    </xf>
    <xf numFmtId="17" fontId="6" fillId="2" borderId="28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13" borderId="17" xfId="0" applyFont="1" applyFill="1" applyBorder="1"/>
    <xf numFmtId="0" fontId="4" fillId="13" borderId="2" xfId="0" applyFont="1" applyFill="1" applyBorder="1"/>
    <xf numFmtId="2" fontId="4" fillId="13" borderId="21" xfId="0" applyNumberFormat="1" applyFont="1" applyFill="1" applyBorder="1"/>
    <xf numFmtId="0" fontId="4" fillId="13" borderId="17" xfId="0" applyFont="1" applyFill="1" applyBorder="1"/>
    <xf numFmtId="2" fontId="3" fillId="13" borderId="8" xfId="0" applyNumberFormat="1" applyFont="1" applyFill="1" applyBorder="1"/>
    <xf numFmtId="0" fontId="3" fillId="13" borderId="1" xfId="0" applyFont="1" applyFill="1" applyBorder="1"/>
    <xf numFmtId="2" fontId="3" fillId="13" borderId="7" xfId="0" applyNumberFormat="1" applyFont="1" applyFill="1" applyBorder="1"/>
    <xf numFmtId="0" fontId="3" fillId="13" borderId="2" xfId="0" applyFont="1" applyFill="1" applyBorder="1"/>
    <xf numFmtId="2" fontId="3" fillId="13" borderId="21" xfId="0" applyNumberFormat="1" applyFont="1" applyFill="1" applyBorder="1"/>
    <xf numFmtId="2" fontId="3" fillId="13" borderId="30" xfId="0" applyNumberFormat="1" applyFont="1" applyFill="1" applyBorder="1"/>
    <xf numFmtId="0" fontId="3" fillId="13" borderId="0" xfId="0" applyFont="1" applyFill="1" applyBorder="1"/>
    <xf numFmtId="2" fontId="3" fillId="13" borderId="52" xfId="0" applyNumberFormat="1" applyFont="1" applyFill="1" applyBorder="1"/>
    <xf numFmtId="0" fontId="3" fillId="2" borderId="44" xfId="0" applyFont="1" applyFill="1" applyBorder="1"/>
    <xf numFmtId="0" fontId="3" fillId="2" borderId="45" xfId="0" applyFont="1" applyFill="1" applyBorder="1"/>
    <xf numFmtId="2" fontId="3" fillId="2" borderId="44" xfId="0" applyNumberFormat="1" applyFont="1" applyFill="1" applyBorder="1"/>
    <xf numFmtId="0" fontId="3" fillId="0" borderId="54" xfId="0" applyFont="1" applyBorder="1" applyAlignment="1">
      <alignment horizontal="right"/>
    </xf>
    <xf numFmtId="0" fontId="3" fillId="0" borderId="48" xfId="0" applyFont="1" applyBorder="1" applyAlignment="1">
      <alignment horizontal="right"/>
    </xf>
    <xf numFmtId="2" fontId="4" fillId="7" borderId="21" xfId="0" applyNumberFormat="1" applyFont="1" applyFill="1" applyBorder="1"/>
    <xf numFmtId="2" fontId="3" fillId="7" borderId="5" xfId="0" applyNumberFormat="1" applyFont="1" applyFill="1" applyBorder="1"/>
    <xf numFmtId="2" fontId="3" fillId="7" borderId="7" xfId="0" applyNumberFormat="1" applyFont="1" applyFill="1" applyBorder="1"/>
    <xf numFmtId="165" fontId="3" fillId="3" borderId="5" xfId="0" applyNumberFormat="1" applyFont="1" applyFill="1" applyBorder="1"/>
    <xf numFmtId="2" fontId="3" fillId="14" borderId="21" xfId="0" applyNumberFormat="1" applyFont="1" applyFill="1" applyBorder="1"/>
    <xf numFmtId="2" fontId="3" fillId="7" borderId="30" xfId="0" applyNumberFormat="1" applyFont="1" applyFill="1" applyBorder="1"/>
    <xf numFmtId="0" fontId="3" fillId="0" borderId="11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7" fontId="3" fillId="0" borderId="12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7" fontId="3" fillId="0" borderId="29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right"/>
    </xf>
    <xf numFmtId="0" fontId="3" fillId="4" borderId="42" xfId="0" applyFont="1" applyFill="1" applyBorder="1" applyAlignment="1">
      <alignment horizontal="right"/>
    </xf>
    <xf numFmtId="2" fontId="3" fillId="4" borderId="46" xfId="0" applyNumberFormat="1" applyFont="1" applyFill="1" applyBorder="1" applyAlignment="1">
      <alignment horizontal="right"/>
    </xf>
    <xf numFmtId="2" fontId="3" fillId="4" borderId="42" xfId="0" applyNumberFormat="1" applyFont="1" applyFill="1" applyBorder="1" applyAlignment="1">
      <alignment horizontal="right"/>
    </xf>
    <xf numFmtId="2" fontId="3" fillId="4" borderId="48" xfId="0" applyNumberFormat="1" applyFont="1" applyFill="1" applyBorder="1" applyAlignment="1">
      <alignment horizontal="right"/>
    </xf>
    <xf numFmtId="2" fontId="3" fillId="4" borderId="6" xfId="0" applyNumberFormat="1" applyFont="1" applyFill="1" applyBorder="1" applyAlignment="1">
      <alignment horizontal="right"/>
    </xf>
    <xf numFmtId="0" fontId="3" fillId="4" borderId="22" xfId="0" applyFont="1" applyFill="1" applyBorder="1" applyAlignment="1">
      <alignment horizontal="right"/>
    </xf>
    <xf numFmtId="0" fontId="3" fillId="4" borderId="41" xfId="0" applyFont="1" applyFill="1" applyBorder="1" applyAlignment="1">
      <alignment horizontal="right"/>
    </xf>
    <xf numFmtId="1" fontId="5" fillId="4" borderId="19" xfId="1" applyNumberFormat="1" applyFont="1" applyFill="1" applyBorder="1" applyAlignment="1">
      <alignment horizontal="right" vertical="center" wrapText="1"/>
    </xf>
    <xf numFmtId="1" fontId="5" fillId="4" borderId="49" xfId="1" applyNumberFormat="1" applyFont="1" applyFill="1" applyBorder="1" applyAlignment="1">
      <alignment horizontal="right" vertical="center" wrapText="1"/>
    </xf>
    <xf numFmtId="2" fontId="3" fillId="4" borderId="33" xfId="0" applyNumberFormat="1" applyFont="1" applyFill="1" applyBorder="1" applyAlignment="1">
      <alignment horizontal="right"/>
    </xf>
    <xf numFmtId="0" fontId="3" fillId="4" borderId="47" xfId="0" applyFont="1" applyFill="1" applyBorder="1" applyAlignment="1">
      <alignment horizontal="right"/>
    </xf>
    <xf numFmtId="0" fontId="3" fillId="4" borderId="13" xfId="0" applyFont="1" applyFill="1" applyBorder="1" applyAlignment="1">
      <alignment horizontal="right"/>
    </xf>
    <xf numFmtId="2" fontId="3" fillId="4" borderId="22" xfId="0" applyNumberFormat="1" applyFont="1" applyFill="1" applyBorder="1" applyAlignment="1">
      <alignment horizontal="right"/>
    </xf>
    <xf numFmtId="2" fontId="3" fillId="4" borderId="41" xfId="0" applyNumberFormat="1" applyFont="1" applyFill="1" applyBorder="1" applyAlignment="1">
      <alignment horizontal="right"/>
    </xf>
    <xf numFmtId="2" fontId="3" fillId="5" borderId="7" xfId="0" applyNumberFormat="1" applyFont="1" applyFill="1" applyBorder="1" applyAlignment="1">
      <alignment horizontal="right"/>
    </xf>
    <xf numFmtId="2" fontId="3" fillId="5" borderId="21" xfId="0" applyNumberFormat="1" applyFont="1" applyFill="1" applyBorder="1" applyAlignment="1">
      <alignment horizontal="right"/>
    </xf>
  </cellXfs>
  <cellStyles count="5">
    <cellStyle name="Обычный" xfId="0" builtinId="0"/>
    <cellStyle name="Обычный 2" xfId="1"/>
    <cellStyle name="Обычный 2 2" xfId="2"/>
    <cellStyle name="Процентный 2 2" xfId="3"/>
    <cellStyle name="Процент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8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15" sqref="K15"/>
    </sheetView>
  </sheetViews>
  <sheetFormatPr defaultColWidth="9.140625" defaultRowHeight="13.5" customHeight="1" x14ac:dyDescent="0.2"/>
  <cols>
    <col min="1" max="1" width="30.85546875" style="1" customWidth="1"/>
    <col min="2" max="16" width="8.140625" style="1" customWidth="1"/>
    <col min="17" max="18" width="8.7109375" style="1" customWidth="1"/>
    <col min="19" max="19" width="7" style="1" customWidth="1"/>
    <col min="20" max="20" width="7.7109375" style="1" customWidth="1"/>
    <col min="21" max="21" width="7.140625" style="1" customWidth="1"/>
    <col min="22" max="22" width="7.7109375" style="1" customWidth="1"/>
    <col min="23" max="16384" width="9.140625" style="1"/>
  </cols>
  <sheetData>
    <row r="1" spans="1:74" ht="16.5" customHeight="1" x14ac:dyDescent="0.2">
      <c r="A1" s="202" t="s">
        <v>107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</row>
    <row r="2" spans="1:74" ht="13.5" customHeight="1" thickBot="1" x14ac:dyDescent="0.2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</row>
    <row r="3" spans="1:74" ht="13.5" customHeight="1" x14ac:dyDescent="0.2">
      <c r="A3" s="204" t="s">
        <v>0</v>
      </c>
      <c r="B3" s="206" t="s">
        <v>84</v>
      </c>
      <c r="C3" s="207"/>
      <c r="D3" s="200" t="s">
        <v>1</v>
      </c>
      <c r="E3" s="201"/>
      <c r="F3" s="206" t="s">
        <v>85</v>
      </c>
      <c r="G3" s="207"/>
      <c r="H3" s="200" t="s">
        <v>1</v>
      </c>
      <c r="I3" s="201"/>
      <c r="J3" s="206" t="s">
        <v>85</v>
      </c>
      <c r="K3" s="207"/>
      <c r="L3" s="200" t="s">
        <v>1</v>
      </c>
      <c r="M3" s="201"/>
      <c r="N3" s="208" t="s">
        <v>85</v>
      </c>
      <c r="O3" s="209"/>
      <c r="P3" s="210"/>
      <c r="Q3" s="211" t="s">
        <v>32</v>
      </c>
      <c r="R3" s="212"/>
      <c r="S3" s="206" t="s">
        <v>84</v>
      </c>
      <c r="T3" s="207"/>
      <c r="U3" s="200" t="s">
        <v>1</v>
      </c>
      <c r="V3" s="201"/>
      <c r="W3" s="206" t="s">
        <v>85</v>
      </c>
      <c r="X3" s="207"/>
      <c r="Y3" s="200" t="s">
        <v>1</v>
      </c>
      <c r="Z3" s="201"/>
      <c r="AA3" s="206" t="s">
        <v>85</v>
      </c>
      <c r="AB3" s="207"/>
      <c r="AC3" s="200" t="s">
        <v>1</v>
      </c>
      <c r="AD3" s="201"/>
      <c r="AE3" s="208" t="s">
        <v>85</v>
      </c>
      <c r="AF3" s="209"/>
      <c r="AG3" s="210"/>
      <c r="AH3" s="200" t="s">
        <v>33</v>
      </c>
      <c r="AI3" s="201"/>
      <c r="AJ3" s="206" t="s">
        <v>84</v>
      </c>
      <c r="AK3" s="207"/>
      <c r="AL3" s="200" t="s">
        <v>1</v>
      </c>
      <c r="AM3" s="201"/>
      <c r="AN3" s="206" t="s">
        <v>84</v>
      </c>
      <c r="AO3" s="207"/>
      <c r="AP3" s="200" t="s">
        <v>1</v>
      </c>
      <c r="AQ3" s="201"/>
      <c r="AR3" s="206" t="s">
        <v>84</v>
      </c>
      <c r="AS3" s="207"/>
      <c r="AT3" s="200" t="s">
        <v>1</v>
      </c>
      <c r="AU3" s="201"/>
      <c r="AV3" s="208" t="s">
        <v>84</v>
      </c>
      <c r="AW3" s="209"/>
      <c r="AX3" s="210"/>
      <c r="AY3" s="200" t="s">
        <v>34</v>
      </c>
      <c r="AZ3" s="201"/>
      <c r="BA3" s="206" t="s">
        <v>84</v>
      </c>
      <c r="BB3" s="207"/>
      <c r="BC3" s="200" t="s">
        <v>1</v>
      </c>
      <c r="BD3" s="201"/>
      <c r="BE3" s="208" t="s">
        <v>84</v>
      </c>
      <c r="BF3" s="210"/>
      <c r="BG3" s="200" t="s">
        <v>1</v>
      </c>
      <c r="BH3" s="201"/>
      <c r="BI3" s="206" t="s">
        <v>84</v>
      </c>
      <c r="BJ3" s="207"/>
      <c r="BK3" s="200" t="s">
        <v>1</v>
      </c>
      <c r="BL3" s="201"/>
      <c r="BM3" s="208" t="s">
        <v>84</v>
      </c>
      <c r="BN3" s="209"/>
      <c r="BO3" s="210"/>
      <c r="BP3" s="200" t="s">
        <v>35</v>
      </c>
      <c r="BQ3" s="201"/>
      <c r="BR3" s="208" t="s">
        <v>84</v>
      </c>
      <c r="BS3" s="209"/>
      <c r="BT3" s="210"/>
      <c r="BU3" s="200" t="s">
        <v>126</v>
      </c>
      <c r="BV3" s="201"/>
    </row>
    <row r="4" spans="1:74" ht="13.5" customHeight="1" thickBot="1" x14ac:dyDescent="0.25">
      <c r="A4" s="205"/>
      <c r="B4" s="31">
        <v>44927</v>
      </c>
      <c r="C4" s="34">
        <v>45292</v>
      </c>
      <c r="D4" s="35" t="s">
        <v>83</v>
      </c>
      <c r="E4" s="36" t="s">
        <v>2</v>
      </c>
      <c r="F4" s="31">
        <v>44958</v>
      </c>
      <c r="G4" s="34">
        <v>45323</v>
      </c>
      <c r="H4" s="35" t="s">
        <v>86</v>
      </c>
      <c r="I4" s="36" t="s">
        <v>2</v>
      </c>
      <c r="J4" s="31">
        <v>44986</v>
      </c>
      <c r="K4" s="34">
        <v>45352</v>
      </c>
      <c r="L4" s="35" t="s">
        <v>86</v>
      </c>
      <c r="M4" s="36" t="s">
        <v>2</v>
      </c>
      <c r="N4" s="31" t="s">
        <v>111</v>
      </c>
      <c r="O4" s="31" t="s">
        <v>112</v>
      </c>
      <c r="P4" s="38" t="s">
        <v>113</v>
      </c>
      <c r="Q4" s="35" t="s">
        <v>86</v>
      </c>
      <c r="R4" s="36" t="s">
        <v>2</v>
      </c>
      <c r="S4" s="31">
        <v>45017</v>
      </c>
      <c r="T4" s="34">
        <v>45383</v>
      </c>
      <c r="U4" s="35" t="s">
        <v>57</v>
      </c>
      <c r="V4" s="36" t="s">
        <v>2</v>
      </c>
      <c r="W4" s="31">
        <v>45047</v>
      </c>
      <c r="X4" s="34">
        <v>45413</v>
      </c>
      <c r="Y4" s="35" t="s">
        <v>86</v>
      </c>
      <c r="Z4" s="36" t="s">
        <v>2</v>
      </c>
      <c r="AA4" s="31">
        <v>45078</v>
      </c>
      <c r="AB4" s="34">
        <v>45444</v>
      </c>
      <c r="AC4" s="35" t="s">
        <v>83</v>
      </c>
      <c r="AD4" s="36" t="s">
        <v>2</v>
      </c>
      <c r="AE4" s="31" t="s">
        <v>114</v>
      </c>
      <c r="AF4" s="31" t="s">
        <v>115</v>
      </c>
      <c r="AG4" s="38" t="s">
        <v>116</v>
      </c>
      <c r="AH4" s="35" t="s">
        <v>86</v>
      </c>
      <c r="AI4" s="36" t="s">
        <v>2</v>
      </c>
      <c r="AJ4" s="31">
        <v>45108</v>
      </c>
      <c r="AK4" s="34">
        <v>45474</v>
      </c>
      <c r="AL4" s="35" t="s">
        <v>86</v>
      </c>
      <c r="AM4" s="36" t="s">
        <v>2</v>
      </c>
      <c r="AN4" s="31">
        <v>45139</v>
      </c>
      <c r="AO4" s="34">
        <v>45505</v>
      </c>
      <c r="AP4" s="35" t="s">
        <v>86</v>
      </c>
      <c r="AQ4" s="36" t="s">
        <v>2</v>
      </c>
      <c r="AR4" s="31">
        <v>45170</v>
      </c>
      <c r="AS4" s="34">
        <v>45536</v>
      </c>
      <c r="AT4" s="35" t="s">
        <v>86</v>
      </c>
      <c r="AU4" s="36" t="s">
        <v>2</v>
      </c>
      <c r="AV4" s="31" t="s">
        <v>117</v>
      </c>
      <c r="AW4" s="31" t="s">
        <v>118</v>
      </c>
      <c r="AX4" s="38" t="s">
        <v>119</v>
      </c>
      <c r="AY4" s="35" t="s">
        <v>86</v>
      </c>
      <c r="AZ4" s="36" t="s">
        <v>2</v>
      </c>
      <c r="BA4" s="31">
        <v>45200</v>
      </c>
      <c r="BB4" s="34">
        <v>45566</v>
      </c>
      <c r="BC4" s="35" t="s">
        <v>86</v>
      </c>
      <c r="BD4" s="36" t="s">
        <v>2</v>
      </c>
      <c r="BE4" s="31">
        <v>45231</v>
      </c>
      <c r="BF4" s="34">
        <v>45597</v>
      </c>
      <c r="BG4" s="35" t="s">
        <v>86</v>
      </c>
      <c r="BH4" s="36" t="s">
        <v>2</v>
      </c>
      <c r="BI4" s="31">
        <v>45261</v>
      </c>
      <c r="BJ4" s="34">
        <v>45627</v>
      </c>
      <c r="BK4" s="35" t="s">
        <v>86</v>
      </c>
      <c r="BL4" s="36" t="s">
        <v>2</v>
      </c>
      <c r="BM4" s="31" t="s">
        <v>120</v>
      </c>
      <c r="BN4" s="31" t="s">
        <v>121</v>
      </c>
      <c r="BO4" s="38" t="s">
        <v>122</v>
      </c>
      <c r="BP4" s="35" t="s">
        <v>86</v>
      </c>
      <c r="BQ4" s="36" t="s">
        <v>2</v>
      </c>
      <c r="BR4" s="31" t="s">
        <v>123</v>
      </c>
      <c r="BS4" s="31" t="s">
        <v>124</v>
      </c>
      <c r="BT4" s="38" t="s">
        <v>125</v>
      </c>
      <c r="BU4" s="35" t="s">
        <v>86</v>
      </c>
      <c r="BV4" s="36" t="s">
        <v>2</v>
      </c>
    </row>
    <row r="5" spans="1:74" ht="13.5" customHeight="1" thickBot="1" x14ac:dyDescent="0.25">
      <c r="A5" s="14">
        <v>1</v>
      </c>
      <c r="B5" s="20">
        <v>2</v>
      </c>
      <c r="C5" s="21">
        <v>3</v>
      </c>
      <c r="D5" s="19">
        <v>4</v>
      </c>
      <c r="E5" s="18">
        <v>5</v>
      </c>
      <c r="F5" s="20">
        <v>6</v>
      </c>
      <c r="G5" s="21">
        <v>7</v>
      </c>
      <c r="H5" s="19">
        <v>8</v>
      </c>
      <c r="I5" s="18">
        <v>9</v>
      </c>
      <c r="J5" s="20">
        <v>10</v>
      </c>
      <c r="K5" s="21">
        <v>11</v>
      </c>
      <c r="L5" s="19">
        <v>12</v>
      </c>
      <c r="M5" s="18">
        <v>13</v>
      </c>
      <c r="N5" s="46">
        <v>14</v>
      </c>
      <c r="O5" s="46">
        <v>15</v>
      </c>
      <c r="P5" s="21">
        <v>16</v>
      </c>
      <c r="Q5" s="19">
        <v>17</v>
      </c>
      <c r="R5" s="18">
        <v>18</v>
      </c>
      <c r="S5" s="20">
        <v>19</v>
      </c>
      <c r="T5" s="21">
        <v>20</v>
      </c>
      <c r="U5" s="19">
        <v>21</v>
      </c>
      <c r="V5" s="18">
        <v>22</v>
      </c>
      <c r="W5" s="20">
        <v>23</v>
      </c>
      <c r="X5" s="21">
        <v>24</v>
      </c>
      <c r="Y5" s="19">
        <v>25</v>
      </c>
      <c r="Z5" s="18">
        <v>26</v>
      </c>
      <c r="AA5" s="20">
        <v>27</v>
      </c>
      <c r="AB5" s="21">
        <v>28</v>
      </c>
      <c r="AC5" s="19">
        <v>29</v>
      </c>
      <c r="AD5" s="18">
        <v>30</v>
      </c>
      <c r="AE5" s="46">
        <v>31</v>
      </c>
      <c r="AF5" s="46">
        <v>32</v>
      </c>
      <c r="AG5" s="21">
        <v>33</v>
      </c>
      <c r="AH5" s="19">
        <v>34</v>
      </c>
      <c r="AI5" s="18">
        <v>35</v>
      </c>
      <c r="AJ5" s="20">
        <v>36</v>
      </c>
      <c r="AK5" s="21">
        <v>37</v>
      </c>
      <c r="AL5" s="19">
        <v>38</v>
      </c>
      <c r="AM5" s="18">
        <v>39</v>
      </c>
      <c r="AN5" s="20">
        <v>40</v>
      </c>
      <c r="AO5" s="21">
        <v>41</v>
      </c>
      <c r="AP5" s="19">
        <v>42</v>
      </c>
      <c r="AQ5" s="18">
        <v>43</v>
      </c>
      <c r="AR5" s="20">
        <v>44</v>
      </c>
      <c r="AS5" s="21">
        <v>45</v>
      </c>
      <c r="AT5" s="19">
        <v>46</v>
      </c>
      <c r="AU5" s="18">
        <v>47</v>
      </c>
      <c r="AV5" s="46">
        <v>48</v>
      </c>
      <c r="AW5" s="46">
        <v>49</v>
      </c>
      <c r="AX5" s="21">
        <v>49</v>
      </c>
      <c r="AY5" s="19">
        <v>51</v>
      </c>
      <c r="AZ5" s="18">
        <v>52</v>
      </c>
      <c r="BA5" s="20">
        <v>53</v>
      </c>
      <c r="BB5" s="21">
        <v>54</v>
      </c>
      <c r="BC5" s="19">
        <v>55</v>
      </c>
      <c r="BD5" s="18">
        <v>56</v>
      </c>
      <c r="BE5" s="20">
        <v>53</v>
      </c>
      <c r="BF5" s="21">
        <v>54</v>
      </c>
      <c r="BG5" s="19">
        <v>59</v>
      </c>
      <c r="BH5" s="18">
        <v>60</v>
      </c>
      <c r="BI5" s="20">
        <v>61</v>
      </c>
      <c r="BJ5" s="21">
        <v>62</v>
      </c>
      <c r="BK5" s="19">
        <v>63</v>
      </c>
      <c r="BL5" s="18">
        <v>64</v>
      </c>
      <c r="BM5" s="20">
        <v>65</v>
      </c>
      <c r="BN5" s="20">
        <v>66</v>
      </c>
      <c r="BO5" s="21">
        <v>67</v>
      </c>
      <c r="BP5" s="19">
        <v>68</v>
      </c>
      <c r="BQ5" s="18">
        <v>69</v>
      </c>
      <c r="BR5" s="20">
        <v>70</v>
      </c>
      <c r="BS5" s="20">
        <v>71</v>
      </c>
      <c r="BT5" s="21">
        <v>72</v>
      </c>
      <c r="BU5" s="19">
        <v>73</v>
      </c>
      <c r="BV5" s="18">
        <v>74</v>
      </c>
    </row>
    <row r="6" spans="1:74" ht="13.5" customHeight="1" thickBot="1" x14ac:dyDescent="0.25">
      <c r="A6" s="2" t="s">
        <v>78</v>
      </c>
      <c r="B6" s="15">
        <v>1107</v>
      </c>
      <c r="C6" s="15">
        <v>1060</v>
      </c>
      <c r="D6" s="71">
        <f t="shared" ref="D6:D25" si="0">SUM(C6-B6)</f>
        <v>-47</v>
      </c>
      <c r="E6" s="72">
        <f t="shared" ref="E6:E25" si="1">(C6/B6-1)*100</f>
        <v>-4.2457091237579014</v>
      </c>
      <c r="F6" s="15">
        <v>1076</v>
      </c>
      <c r="G6" s="15">
        <v>1178</v>
      </c>
      <c r="H6" s="39">
        <f t="shared" ref="H6:H25" si="2">SUM(G6-F6)</f>
        <v>102</v>
      </c>
      <c r="I6" s="72">
        <f t="shared" ref="I6:I25" si="3">(G6/F6-1)*100</f>
        <v>9.4795539033457175</v>
      </c>
      <c r="J6" s="15">
        <v>1069</v>
      </c>
      <c r="K6" s="15">
        <v>1002</v>
      </c>
      <c r="L6" s="71">
        <f t="shared" ref="L6:L25" si="4">SUM(K6-J6)</f>
        <v>-67</v>
      </c>
      <c r="M6" s="72">
        <f t="shared" ref="M6:M25" si="5">(K6/J6-1)*100</f>
        <v>-6.2675397567820372</v>
      </c>
      <c r="N6" s="111">
        <f t="shared" ref="N6:N14" si="6">B6+F6+J6</f>
        <v>3252</v>
      </c>
      <c r="O6" s="112">
        <f t="shared" ref="O6:O14" si="7">C6++G6++K6</f>
        <v>3240</v>
      </c>
      <c r="P6" s="86">
        <v>3425</v>
      </c>
      <c r="Q6" s="98">
        <f t="shared" ref="Q6:Q25" si="8">SUM(O6-P6)</f>
        <v>-185</v>
      </c>
      <c r="R6" s="99">
        <f t="shared" ref="R6:R25" si="9">(O6/P6-1)*100</f>
        <v>-5.4014598540146004</v>
      </c>
      <c r="S6" s="15">
        <v>900</v>
      </c>
      <c r="T6" s="15">
        <v>0</v>
      </c>
      <c r="U6" s="71">
        <f t="shared" ref="U6:U25" si="10">SUM(T6-S6)</f>
        <v>-900</v>
      </c>
      <c r="V6" s="72">
        <f t="shared" ref="V6:V25" si="11">(T6/S6-1)*100</f>
        <v>-100</v>
      </c>
      <c r="W6" s="15">
        <v>0</v>
      </c>
      <c r="X6" s="15">
        <v>0</v>
      </c>
      <c r="Y6" s="71">
        <f t="shared" ref="Y6:Y25" si="12">SUM(X6-W6)</f>
        <v>0</v>
      </c>
      <c r="Z6" s="72" t="e">
        <f t="shared" ref="Z6:Z25" si="13">(X6/W6-1)*100</f>
        <v>#DIV/0!</v>
      </c>
      <c r="AA6" s="15">
        <v>0</v>
      </c>
      <c r="AB6" s="15">
        <v>0</v>
      </c>
      <c r="AC6" s="71">
        <f t="shared" ref="AC6:AC25" si="14">SUM(AB6-AA6)</f>
        <v>0</v>
      </c>
      <c r="AD6" s="72">
        <v>0</v>
      </c>
      <c r="AE6" s="111">
        <f t="shared" ref="AE6:AE24" si="15">S6+W6+AA6</f>
        <v>900</v>
      </c>
      <c r="AF6" s="13">
        <f t="shared" ref="AF6:AF24" si="16">T6++X6++AB6</f>
        <v>0</v>
      </c>
      <c r="AG6" s="15">
        <v>1310</v>
      </c>
      <c r="AH6" s="98">
        <f t="shared" ref="AH6:AH14" si="17">SUM(AF6-AG6)</f>
        <v>-1310</v>
      </c>
      <c r="AI6" s="99">
        <f t="shared" ref="AI6:AI14" si="18">(AF6/AG6-1)*100</f>
        <v>-100</v>
      </c>
      <c r="AJ6" s="15">
        <v>0</v>
      </c>
      <c r="AK6" s="15">
        <v>0</v>
      </c>
      <c r="AL6" s="71">
        <f t="shared" ref="AL6:AL25" si="19">SUM(AK6-AJ6)</f>
        <v>0</v>
      </c>
      <c r="AM6" s="72">
        <v>0</v>
      </c>
      <c r="AN6" s="15">
        <v>0</v>
      </c>
      <c r="AO6" s="15">
        <v>0</v>
      </c>
      <c r="AP6" s="71">
        <f t="shared" ref="AP6:AP15" si="20">SUM(AO6-AN6)</f>
        <v>0</v>
      </c>
      <c r="AQ6" s="72">
        <v>0</v>
      </c>
      <c r="AR6" s="15">
        <v>0</v>
      </c>
      <c r="AS6" s="15">
        <v>0</v>
      </c>
      <c r="AT6" s="71">
        <f t="shared" ref="AT6:AT25" si="21">SUM(AS6-AR6)</f>
        <v>0</v>
      </c>
      <c r="AU6" s="72">
        <v>0</v>
      </c>
      <c r="AV6" s="37">
        <f t="shared" ref="AV6:AV24" si="22">AJ6+AN6+AR6</f>
        <v>0</v>
      </c>
      <c r="AW6" s="13">
        <f t="shared" ref="AW6:AW24" si="23">AK6++AO6++AS6</f>
        <v>0</v>
      </c>
      <c r="AX6" s="15">
        <v>0</v>
      </c>
      <c r="AY6" s="98">
        <f t="shared" ref="AY6:AY14" si="24">SUM(AW6-AX6)</f>
        <v>0</v>
      </c>
      <c r="AZ6" s="99">
        <v>0</v>
      </c>
      <c r="BA6" s="15">
        <v>0</v>
      </c>
      <c r="BB6" s="15">
        <v>0</v>
      </c>
      <c r="BC6" s="71">
        <f t="shared" ref="BC6:BC25" si="25">SUM(BB6-BA6)</f>
        <v>0</v>
      </c>
      <c r="BD6" s="72" t="e">
        <f t="shared" ref="BD6:BD25" si="26">(BB6/BA6-1)*100</f>
        <v>#DIV/0!</v>
      </c>
      <c r="BE6" s="15">
        <v>837</v>
      </c>
      <c r="BF6" s="15">
        <v>0</v>
      </c>
      <c r="BG6" s="71">
        <f t="shared" ref="BG6:BG7" si="27">SUM(BF6-BE6)</f>
        <v>-837</v>
      </c>
      <c r="BH6" s="72">
        <f t="shared" ref="BH6:BH7" si="28">(BF6/BE6-1)*100</f>
        <v>-100</v>
      </c>
      <c r="BI6" s="15">
        <v>1004</v>
      </c>
      <c r="BJ6" s="15">
        <v>0</v>
      </c>
      <c r="BK6" s="71">
        <f t="shared" ref="BK6:BK25" si="29">SUM(BJ6-BI6)</f>
        <v>-1004</v>
      </c>
      <c r="BL6" s="72">
        <f t="shared" ref="BL6:BL25" si="30">(BJ6/BI6-1)*100</f>
        <v>-100</v>
      </c>
      <c r="BM6" s="111">
        <f t="shared" ref="BM6:BM7" si="31">BA6+BE6+BI6</f>
        <v>1841</v>
      </c>
      <c r="BN6" s="13">
        <f t="shared" ref="BN6:BN7" si="32">BB6++BF6++BJ6</f>
        <v>0</v>
      </c>
      <c r="BO6" s="15">
        <v>4560</v>
      </c>
      <c r="BP6" s="98">
        <f t="shared" ref="BP6:BP15" si="33">SUM(BN6-BO6)</f>
        <v>-4560</v>
      </c>
      <c r="BQ6" s="99">
        <f t="shared" ref="BQ6:BQ24" si="34">(BN6/BO6-1)*100</f>
        <v>-100</v>
      </c>
      <c r="BR6" s="111">
        <f t="shared" ref="BR6:BT15" si="35">N6+AE6+AV6+BM6</f>
        <v>5993</v>
      </c>
      <c r="BS6" s="13">
        <f t="shared" si="35"/>
        <v>3240</v>
      </c>
      <c r="BT6" s="17">
        <f t="shared" si="35"/>
        <v>9295</v>
      </c>
      <c r="BU6" s="98">
        <f t="shared" ref="BU6:BU24" si="36">SUM(BS6-BT6)</f>
        <v>-6055</v>
      </c>
      <c r="BV6" s="99">
        <f t="shared" ref="BV6:BV24" si="37">(BS6/BT6-1)*100</f>
        <v>-65.142549757934376</v>
      </c>
    </row>
    <row r="7" spans="1:74" ht="13.5" customHeight="1" thickBot="1" x14ac:dyDescent="0.25">
      <c r="A7" s="2" t="s">
        <v>79</v>
      </c>
      <c r="B7" s="15">
        <v>1465</v>
      </c>
      <c r="C7" s="15">
        <v>1554</v>
      </c>
      <c r="D7" s="39">
        <f t="shared" si="0"/>
        <v>89</v>
      </c>
      <c r="E7" s="72">
        <f t="shared" si="1"/>
        <v>6.0750853242320879</v>
      </c>
      <c r="F7" s="15">
        <v>1465</v>
      </c>
      <c r="G7" s="15">
        <v>1589</v>
      </c>
      <c r="H7" s="39">
        <f t="shared" si="2"/>
        <v>124</v>
      </c>
      <c r="I7" s="72">
        <f t="shared" si="3"/>
        <v>8.4641638225255953</v>
      </c>
      <c r="J7" s="15">
        <v>1540</v>
      </c>
      <c r="K7" s="15">
        <v>1280</v>
      </c>
      <c r="L7" s="71">
        <f t="shared" si="4"/>
        <v>-260</v>
      </c>
      <c r="M7" s="72">
        <f t="shared" si="5"/>
        <v>-16.883116883116877</v>
      </c>
      <c r="N7" s="111">
        <f t="shared" si="6"/>
        <v>4470</v>
      </c>
      <c r="O7" s="112">
        <f t="shared" si="7"/>
        <v>4423</v>
      </c>
      <c r="P7" s="86">
        <v>4454</v>
      </c>
      <c r="Q7" s="98">
        <f t="shared" si="8"/>
        <v>-31</v>
      </c>
      <c r="R7" s="99">
        <f t="shared" si="9"/>
        <v>-0.69600359227660613</v>
      </c>
      <c r="S7" s="15">
        <v>1216</v>
      </c>
      <c r="T7" s="15">
        <v>0</v>
      </c>
      <c r="U7" s="71">
        <f t="shared" si="10"/>
        <v>-1216</v>
      </c>
      <c r="V7" s="72">
        <f t="shared" si="11"/>
        <v>-100</v>
      </c>
      <c r="W7" s="15">
        <v>0</v>
      </c>
      <c r="X7" s="15">
        <v>0</v>
      </c>
      <c r="Y7" s="71">
        <f t="shared" si="12"/>
        <v>0</v>
      </c>
      <c r="Z7" s="72" t="e">
        <f t="shared" si="13"/>
        <v>#DIV/0!</v>
      </c>
      <c r="AA7" s="15">
        <v>0</v>
      </c>
      <c r="AB7" s="15">
        <v>0</v>
      </c>
      <c r="AC7" s="71">
        <f t="shared" si="14"/>
        <v>0</v>
      </c>
      <c r="AD7" s="72">
        <v>0</v>
      </c>
      <c r="AE7" s="111">
        <f t="shared" si="15"/>
        <v>1216</v>
      </c>
      <c r="AF7" s="13">
        <f t="shared" si="16"/>
        <v>0</v>
      </c>
      <c r="AG7" s="15">
        <v>1313</v>
      </c>
      <c r="AH7" s="98">
        <f t="shared" si="17"/>
        <v>-1313</v>
      </c>
      <c r="AI7" s="99">
        <f t="shared" si="18"/>
        <v>-100</v>
      </c>
      <c r="AJ7" s="15">
        <v>0</v>
      </c>
      <c r="AK7" s="15">
        <v>0</v>
      </c>
      <c r="AL7" s="71">
        <f t="shared" si="19"/>
        <v>0</v>
      </c>
      <c r="AM7" s="72">
        <v>0</v>
      </c>
      <c r="AN7" s="15">
        <v>0</v>
      </c>
      <c r="AO7" s="15">
        <v>0</v>
      </c>
      <c r="AP7" s="71">
        <f t="shared" si="20"/>
        <v>0</v>
      </c>
      <c r="AQ7" s="72">
        <v>0</v>
      </c>
      <c r="AR7" s="15">
        <v>0</v>
      </c>
      <c r="AS7" s="15">
        <v>0</v>
      </c>
      <c r="AT7" s="71">
        <f t="shared" si="21"/>
        <v>0</v>
      </c>
      <c r="AU7" s="72">
        <v>0</v>
      </c>
      <c r="AV7" s="37">
        <f t="shared" si="22"/>
        <v>0</v>
      </c>
      <c r="AW7" s="13">
        <f t="shared" si="23"/>
        <v>0</v>
      </c>
      <c r="AX7" s="15">
        <v>0</v>
      </c>
      <c r="AY7" s="98">
        <f t="shared" si="24"/>
        <v>0</v>
      </c>
      <c r="AZ7" s="99">
        <v>0</v>
      </c>
      <c r="BA7" s="15">
        <v>0</v>
      </c>
      <c r="BB7" s="15">
        <v>0</v>
      </c>
      <c r="BC7" s="71">
        <f t="shared" si="25"/>
        <v>0</v>
      </c>
      <c r="BD7" s="72" t="e">
        <f t="shared" si="26"/>
        <v>#DIV/0!</v>
      </c>
      <c r="BE7" s="86">
        <v>1035</v>
      </c>
      <c r="BF7" s="86">
        <v>0</v>
      </c>
      <c r="BG7" s="71">
        <f t="shared" si="27"/>
        <v>-1035</v>
      </c>
      <c r="BH7" s="72">
        <f t="shared" si="28"/>
        <v>-100</v>
      </c>
      <c r="BI7" s="15">
        <v>1597</v>
      </c>
      <c r="BJ7" s="15">
        <v>0</v>
      </c>
      <c r="BK7" s="71">
        <f t="shared" si="29"/>
        <v>-1597</v>
      </c>
      <c r="BL7" s="72">
        <f t="shared" si="30"/>
        <v>-100</v>
      </c>
      <c r="BM7" s="111">
        <f t="shared" si="31"/>
        <v>2632</v>
      </c>
      <c r="BN7" s="13">
        <f t="shared" si="32"/>
        <v>0</v>
      </c>
      <c r="BO7" s="15">
        <v>4560</v>
      </c>
      <c r="BP7" s="98">
        <f t="shared" si="33"/>
        <v>-4560</v>
      </c>
      <c r="BQ7" s="99">
        <f t="shared" si="34"/>
        <v>-100</v>
      </c>
      <c r="BR7" s="111">
        <f t="shared" si="35"/>
        <v>8318</v>
      </c>
      <c r="BS7" s="13">
        <f t="shared" si="35"/>
        <v>4423</v>
      </c>
      <c r="BT7" s="17">
        <f t="shared" si="35"/>
        <v>10327</v>
      </c>
      <c r="BU7" s="98">
        <f t="shared" si="36"/>
        <v>-5904</v>
      </c>
      <c r="BV7" s="99">
        <f t="shared" si="37"/>
        <v>-57.170523869468383</v>
      </c>
    </row>
    <row r="8" spans="1:74" ht="13.5" hidden="1" customHeight="1" x14ac:dyDescent="0.2">
      <c r="A8" s="2"/>
      <c r="B8" s="15"/>
      <c r="C8" s="15"/>
      <c r="D8" s="71">
        <f t="shared" si="0"/>
        <v>0</v>
      </c>
      <c r="E8" s="72" t="e">
        <f t="shared" si="1"/>
        <v>#DIV/0!</v>
      </c>
      <c r="F8" s="15"/>
      <c r="G8" s="15"/>
      <c r="H8" s="71">
        <f t="shared" si="2"/>
        <v>0</v>
      </c>
      <c r="I8" s="72" t="e">
        <f t="shared" si="3"/>
        <v>#DIV/0!</v>
      </c>
      <c r="J8" s="15"/>
      <c r="K8" s="15"/>
      <c r="L8" s="71">
        <f t="shared" si="4"/>
        <v>0</v>
      </c>
      <c r="M8" s="72" t="e">
        <f t="shared" si="5"/>
        <v>#DIV/0!</v>
      </c>
      <c r="N8" s="62">
        <f t="shared" si="6"/>
        <v>0</v>
      </c>
      <c r="O8" s="63">
        <f t="shared" si="7"/>
        <v>0</v>
      </c>
      <c r="P8" s="64">
        <v>-1480</v>
      </c>
      <c r="Q8" s="25"/>
      <c r="R8" s="26">
        <f t="shared" si="9"/>
        <v>-100</v>
      </c>
      <c r="S8" s="15"/>
      <c r="T8" s="15"/>
      <c r="U8" s="71">
        <f t="shared" si="10"/>
        <v>0</v>
      </c>
      <c r="V8" s="72" t="e">
        <f t="shared" si="11"/>
        <v>#DIV/0!</v>
      </c>
      <c r="W8" s="15"/>
      <c r="X8" s="15"/>
      <c r="Y8" s="27">
        <f t="shared" si="12"/>
        <v>0</v>
      </c>
      <c r="Z8" s="28" t="e">
        <f t="shared" si="13"/>
        <v>#DIV/0!</v>
      </c>
      <c r="AA8" s="15"/>
      <c r="AB8" s="15"/>
      <c r="AC8" s="22">
        <f t="shared" si="14"/>
        <v>0</v>
      </c>
      <c r="AD8" s="12" t="e">
        <f t="shared" ref="AD8:AD25" si="38">(AB8/AA8-1)*100</f>
        <v>#DIV/0!</v>
      </c>
      <c r="AE8" s="37">
        <f t="shared" si="15"/>
        <v>0</v>
      </c>
      <c r="AF8" s="13">
        <f t="shared" si="16"/>
        <v>0</v>
      </c>
      <c r="AG8" s="15">
        <v>-4160</v>
      </c>
      <c r="AH8" s="32">
        <f t="shared" si="17"/>
        <v>4160</v>
      </c>
      <c r="AI8" s="33">
        <f t="shared" si="18"/>
        <v>-100</v>
      </c>
      <c r="AJ8" s="15"/>
      <c r="AK8" s="15"/>
      <c r="AL8" s="22">
        <f t="shared" si="19"/>
        <v>0</v>
      </c>
      <c r="AM8" s="12" t="e">
        <f t="shared" ref="AM8:AM17" si="39">(AK8/AJ8-1)*100</f>
        <v>#DIV/0!</v>
      </c>
      <c r="AN8" s="15"/>
      <c r="AO8" s="15"/>
      <c r="AP8" s="22">
        <f t="shared" si="20"/>
        <v>0</v>
      </c>
      <c r="AQ8" s="12" t="e">
        <f t="shared" ref="AQ8:AQ14" si="40">(AO8/AN8-1)*100</f>
        <v>#DIV/0!</v>
      </c>
      <c r="AR8" s="15"/>
      <c r="AS8" s="15"/>
      <c r="AT8" s="22">
        <f t="shared" si="21"/>
        <v>0</v>
      </c>
      <c r="AU8" s="12" t="e">
        <f t="shared" ref="AU8:AU25" si="41">(AS8/AR8-1)*100</f>
        <v>#DIV/0!</v>
      </c>
      <c r="AV8" s="37">
        <f t="shared" si="22"/>
        <v>0</v>
      </c>
      <c r="AW8" s="13">
        <f t="shared" si="23"/>
        <v>0</v>
      </c>
      <c r="AX8" s="15">
        <v>-8.9</v>
      </c>
      <c r="AY8" s="32">
        <f t="shared" si="24"/>
        <v>8.9</v>
      </c>
      <c r="AZ8" s="33">
        <f t="shared" ref="AZ8:AZ14" si="42">(AW8/AX8-1)*100</f>
        <v>-100</v>
      </c>
      <c r="BA8" s="15"/>
      <c r="BB8" s="15"/>
      <c r="BC8" s="22"/>
      <c r="BD8" s="12"/>
      <c r="BE8" s="15"/>
      <c r="BF8" s="15"/>
      <c r="BG8" s="22"/>
      <c r="BH8" s="12"/>
      <c r="BI8" s="15"/>
      <c r="BJ8" s="15"/>
      <c r="BK8" s="22"/>
      <c r="BL8" s="12"/>
      <c r="BM8" s="37"/>
      <c r="BN8" s="13"/>
      <c r="BO8" s="15"/>
      <c r="BP8" s="32"/>
      <c r="BQ8" s="33"/>
      <c r="BR8" s="37"/>
      <c r="BS8" s="13"/>
      <c r="BT8" s="17">
        <f t="shared" si="35"/>
        <v>-5648.9</v>
      </c>
      <c r="BU8" s="32"/>
      <c r="BV8" s="33"/>
    </row>
    <row r="9" spans="1:74" ht="13.5" hidden="1" customHeight="1" thickBot="1" x14ac:dyDescent="0.25">
      <c r="A9" s="2"/>
      <c r="B9" s="15"/>
      <c r="C9" s="15"/>
      <c r="D9" s="71">
        <f t="shared" si="0"/>
        <v>0</v>
      </c>
      <c r="E9" s="72" t="e">
        <f t="shared" si="1"/>
        <v>#DIV/0!</v>
      </c>
      <c r="F9" s="15"/>
      <c r="G9" s="15"/>
      <c r="H9" s="71">
        <f t="shared" si="2"/>
        <v>0</v>
      </c>
      <c r="I9" s="72" t="e">
        <f t="shared" si="3"/>
        <v>#DIV/0!</v>
      </c>
      <c r="J9" s="15"/>
      <c r="K9" s="15"/>
      <c r="L9" s="71">
        <f t="shared" si="4"/>
        <v>0</v>
      </c>
      <c r="M9" s="72" t="e">
        <f t="shared" si="5"/>
        <v>#DIV/0!</v>
      </c>
      <c r="N9" s="62">
        <f t="shared" si="6"/>
        <v>0</v>
      </c>
      <c r="O9" s="63">
        <f t="shared" si="7"/>
        <v>0</v>
      </c>
      <c r="P9" s="64">
        <v>-1140</v>
      </c>
      <c r="Q9" s="25">
        <f t="shared" si="8"/>
        <v>1140</v>
      </c>
      <c r="R9" s="26">
        <f t="shared" si="9"/>
        <v>-100</v>
      </c>
      <c r="S9" s="15"/>
      <c r="T9" s="15"/>
      <c r="U9" s="71">
        <f t="shared" si="10"/>
        <v>0</v>
      </c>
      <c r="V9" s="72" t="e">
        <f t="shared" si="11"/>
        <v>#DIV/0!</v>
      </c>
      <c r="W9" s="15"/>
      <c r="X9" s="15"/>
      <c r="Y9" s="39">
        <f t="shared" si="12"/>
        <v>0</v>
      </c>
      <c r="Z9" s="40" t="e">
        <f t="shared" si="13"/>
        <v>#DIV/0!</v>
      </c>
      <c r="AA9" s="15"/>
      <c r="AB9" s="15"/>
      <c r="AC9" s="22">
        <f t="shared" si="14"/>
        <v>0</v>
      </c>
      <c r="AD9" s="12" t="e">
        <f t="shared" si="38"/>
        <v>#DIV/0!</v>
      </c>
      <c r="AE9" s="37">
        <f t="shared" si="15"/>
        <v>0</v>
      </c>
      <c r="AF9" s="13">
        <f t="shared" si="16"/>
        <v>0</v>
      </c>
      <c r="AG9" s="15">
        <v>-6290</v>
      </c>
      <c r="AH9" s="32">
        <f t="shared" si="17"/>
        <v>6290</v>
      </c>
      <c r="AI9" s="33">
        <f t="shared" si="18"/>
        <v>-100</v>
      </c>
      <c r="AJ9" s="15"/>
      <c r="AK9" s="15"/>
      <c r="AL9" s="22">
        <f t="shared" si="19"/>
        <v>0</v>
      </c>
      <c r="AM9" s="12" t="e">
        <f t="shared" si="39"/>
        <v>#DIV/0!</v>
      </c>
      <c r="AN9" s="15"/>
      <c r="AO9" s="15"/>
      <c r="AP9" s="22">
        <f t="shared" si="20"/>
        <v>0</v>
      </c>
      <c r="AQ9" s="12" t="e">
        <f t="shared" si="40"/>
        <v>#DIV/0!</v>
      </c>
      <c r="AR9" s="15"/>
      <c r="AS9" s="15"/>
      <c r="AT9" s="22">
        <f t="shared" si="21"/>
        <v>0</v>
      </c>
      <c r="AU9" s="12" t="e">
        <f t="shared" si="41"/>
        <v>#DIV/0!</v>
      </c>
      <c r="AV9" s="37">
        <f t="shared" si="22"/>
        <v>0</v>
      </c>
      <c r="AW9" s="13">
        <f t="shared" si="23"/>
        <v>0</v>
      </c>
      <c r="AX9" s="15">
        <v>-14.38</v>
      </c>
      <c r="AY9" s="32">
        <f t="shared" si="24"/>
        <v>14.38</v>
      </c>
      <c r="AZ9" s="33">
        <f t="shared" si="42"/>
        <v>-100</v>
      </c>
      <c r="BA9" s="15"/>
      <c r="BB9" s="15"/>
      <c r="BC9" s="22"/>
      <c r="BD9" s="12"/>
      <c r="BE9" s="15"/>
      <c r="BF9" s="15"/>
      <c r="BG9" s="22"/>
      <c r="BH9" s="12"/>
      <c r="BI9" s="15"/>
      <c r="BJ9" s="15"/>
      <c r="BK9" s="22"/>
      <c r="BL9" s="12"/>
      <c r="BM9" s="37"/>
      <c r="BN9" s="13"/>
      <c r="BO9" s="15"/>
      <c r="BP9" s="32"/>
      <c r="BQ9" s="33"/>
      <c r="BR9" s="37"/>
      <c r="BS9" s="13"/>
      <c r="BT9" s="17">
        <f t="shared" si="35"/>
        <v>-7444.38</v>
      </c>
      <c r="BU9" s="32"/>
      <c r="BV9" s="33"/>
    </row>
    <row r="10" spans="1:74" ht="13.5" hidden="1" customHeight="1" x14ac:dyDescent="0.2">
      <c r="A10" s="2"/>
      <c r="B10" s="15"/>
      <c r="C10" s="15"/>
      <c r="D10" s="71">
        <f t="shared" si="0"/>
        <v>0</v>
      </c>
      <c r="E10" s="72" t="e">
        <f t="shared" si="1"/>
        <v>#DIV/0!</v>
      </c>
      <c r="F10" s="15"/>
      <c r="G10" s="15"/>
      <c r="H10" s="71">
        <f t="shared" si="2"/>
        <v>0</v>
      </c>
      <c r="I10" s="72" t="e">
        <f t="shared" si="3"/>
        <v>#DIV/0!</v>
      </c>
      <c r="J10" s="15"/>
      <c r="K10" s="15"/>
      <c r="L10" s="71">
        <f t="shared" si="4"/>
        <v>0</v>
      </c>
      <c r="M10" s="72" t="e">
        <f t="shared" si="5"/>
        <v>#DIV/0!</v>
      </c>
      <c r="N10" s="62">
        <f t="shared" si="6"/>
        <v>0</v>
      </c>
      <c r="O10" s="63">
        <f t="shared" si="7"/>
        <v>0</v>
      </c>
      <c r="P10" s="61">
        <v>-2330</v>
      </c>
      <c r="Q10" s="25">
        <f t="shared" si="8"/>
        <v>2330</v>
      </c>
      <c r="R10" s="26">
        <f t="shared" si="9"/>
        <v>-100</v>
      </c>
      <c r="S10" s="15"/>
      <c r="T10" s="15"/>
      <c r="U10" s="71">
        <f t="shared" si="10"/>
        <v>0</v>
      </c>
      <c r="V10" s="72" t="e">
        <f t="shared" si="11"/>
        <v>#DIV/0!</v>
      </c>
      <c r="W10" s="15"/>
      <c r="X10" s="15"/>
      <c r="Y10" s="27">
        <f t="shared" si="12"/>
        <v>0</v>
      </c>
      <c r="Z10" s="28" t="e">
        <f t="shared" si="13"/>
        <v>#DIV/0!</v>
      </c>
      <c r="AA10" s="15"/>
      <c r="AB10" s="15"/>
      <c r="AC10" s="22">
        <f t="shared" si="14"/>
        <v>0</v>
      </c>
      <c r="AD10" s="12" t="e">
        <f t="shared" si="38"/>
        <v>#DIV/0!</v>
      </c>
      <c r="AE10" s="37">
        <f t="shared" si="15"/>
        <v>0</v>
      </c>
      <c r="AF10" s="13">
        <f t="shared" si="16"/>
        <v>0</v>
      </c>
      <c r="AG10" s="15">
        <v>525</v>
      </c>
      <c r="AH10" s="32">
        <f t="shared" si="17"/>
        <v>-525</v>
      </c>
      <c r="AI10" s="33">
        <f t="shared" si="18"/>
        <v>-100</v>
      </c>
      <c r="AJ10" s="15"/>
      <c r="AK10" s="15"/>
      <c r="AL10" s="22">
        <f t="shared" si="19"/>
        <v>0</v>
      </c>
      <c r="AM10" s="12" t="e">
        <f t="shared" si="39"/>
        <v>#DIV/0!</v>
      </c>
      <c r="AN10" s="15"/>
      <c r="AO10" s="15"/>
      <c r="AP10" s="22">
        <f t="shared" si="20"/>
        <v>0</v>
      </c>
      <c r="AQ10" s="12" t="e">
        <f t="shared" si="40"/>
        <v>#DIV/0!</v>
      </c>
      <c r="AR10" s="15"/>
      <c r="AS10" s="15"/>
      <c r="AT10" s="22">
        <f t="shared" si="21"/>
        <v>0</v>
      </c>
      <c r="AU10" s="12" t="e">
        <f t="shared" si="41"/>
        <v>#DIV/0!</v>
      </c>
      <c r="AV10" s="37">
        <f t="shared" si="22"/>
        <v>0</v>
      </c>
      <c r="AW10" s="13">
        <f t="shared" si="23"/>
        <v>0</v>
      </c>
      <c r="AX10" s="15">
        <v>7.25</v>
      </c>
      <c r="AY10" s="32">
        <f t="shared" si="24"/>
        <v>-7.25</v>
      </c>
      <c r="AZ10" s="33">
        <f t="shared" si="42"/>
        <v>-100</v>
      </c>
      <c r="BA10" s="15"/>
      <c r="BB10" s="15"/>
      <c r="BC10" s="22">
        <f t="shared" si="25"/>
        <v>0</v>
      </c>
      <c r="BD10" s="12" t="e">
        <f t="shared" si="26"/>
        <v>#DIV/0!</v>
      </c>
      <c r="BE10" s="15"/>
      <c r="BF10" s="15"/>
      <c r="BG10" s="22">
        <f>SUM(BF10-BE10)</f>
        <v>0</v>
      </c>
      <c r="BH10" s="12" t="e">
        <f>(BF10/BE10-1)*100</f>
        <v>#DIV/0!</v>
      </c>
      <c r="BI10" s="15"/>
      <c r="BJ10" s="15"/>
      <c r="BK10" s="22">
        <f t="shared" si="29"/>
        <v>0</v>
      </c>
      <c r="BL10" s="12" t="e">
        <f t="shared" si="30"/>
        <v>#DIV/0!</v>
      </c>
      <c r="BM10" s="37">
        <f>BA10+BE10+BI10</f>
        <v>0</v>
      </c>
      <c r="BN10" s="13">
        <f>BB10++BF10++BJ10</f>
        <v>0</v>
      </c>
      <c r="BO10" s="15">
        <v>21.56</v>
      </c>
      <c r="BP10" s="32">
        <f t="shared" si="33"/>
        <v>-21.56</v>
      </c>
      <c r="BQ10" s="33">
        <f t="shared" si="34"/>
        <v>-100</v>
      </c>
      <c r="BR10" s="37">
        <f>N10+AE10+AV10+BM10</f>
        <v>0</v>
      </c>
      <c r="BS10" s="13">
        <f>O10+AF10+AW10+BN10</f>
        <v>0</v>
      </c>
      <c r="BT10" s="17">
        <f t="shared" si="35"/>
        <v>-1776.19</v>
      </c>
      <c r="BU10" s="32">
        <f t="shared" si="36"/>
        <v>1776.19</v>
      </c>
      <c r="BV10" s="33">
        <f t="shared" si="37"/>
        <v>-100</v>
      </c>
    </row>
    <row r="11" spans="1:74" ht="13.5" hidden="1" customHeight="1" x14ac:dyDescent="0.2">
      <c r="A11" s="2"/>
      <c r="B11" s="15"/>
      <c r="C11" s="15"/>
      <c r="D11" s="71">
        <f t="shared" si="0"/>
        <v>0</v>
      </c>
      <c r="E11" s="72" t="e">
        <f t="shared" si="1"/>
        <v>#DIV/0!</v>
      </c>
      <c r="F11" s="15"/>
      <c r="G11" s="15"/>
      <c r="H11" s="71">
        <f t="shared" si="2"/>
        <v>0</v>
      </c>
      <c r="I11" s="72" t="e">
        <f t="shared" si="3"/>
        <v>#DIV/0!</v>
      </c>
      <c r="J11" s="15"/>
      <c r="K11" s="15"/>
      <c r="L11" s="71">
        <f t="shared" si="4"/>
        <v>0</v>
      </c>
      <c r="M11" s="72" t="e">
        <f t="shared" si="5"/>
        <v>#DIV/0!</v>
      </c>
      <c r="N11" s="62">
        <f t="shared" si="6"/>
        <v>0</v>
      </c>
      <c r="O11" s="63">
        <f t="shared" si="7"/>
        <v>0</v>
      </c>
      <c r="P11" s="64">
        <v>-3520</v>
      </c>
      <c r="Q11" s="25">
        <f t="shared" si="8"/>
        <v>3520</v>
      </c>
      <c r="R11" s="26">
        <f t="shared" si="9"/>
        <v>-100</v>
      </c>
      <c r="S11" s="15"/>
      <c r="T11" s="15"/>
      <c r="U11" s="71">
        <f t="shared" si="10"/>
        <v>0</v>
      </c>
      <c r="V11" s="72" t="e">
        <f t="shared" si="11"/>
        <v>#DIV/0!</v>
      </c>
      <c r="W11" s="15"/>
      <c r="X11" s="15"/>
      <c r="Y11" s="39">
        <f t="shared" si="12"/>
        <v>0</v>
      </c>
      <c r="Z11" s="40" t="e">
        <f t="shared" si="13"/>
        <v>#DIV/0!</v>
      </c>
      <c r="AA11" s="15"/>
      <c r="AB11" s="15"/>
      <c r="AC11" s="22">
        <f t="shared" si="14"/>
        <v>0</v>
      </c>
      <c r="AD11" s="12" t="e">
        <f t="shared" si="38"/>
        <v>#DIV/0!</v>
      </c>
      <c r="AE11" s="37">
        <f t="shared" si="15"/>
        <v>0</v>
      </c>
      <c r="AF11" s="13">
        <f t="shared" si="16"/>
        <v>0</v>
      </c>
      <c r="AG11" s="15">
        <v>7340</v>
      </c>
      <c r="AH11" s="32">
        <f t="shared" si="17"/>
        <v>-7340</v>
      </c>
      <c r="AI11" s="33">
        <f t="shared" si="18"/>
        <v>-100</v>
      </c>
      <c r="AJ11" s="15"/>
      <c r="AK11" s="15"/>
      <c r="AL11" s="22">
        <f t="shared" si="19"/>
        <v>0</v>
      </c>
      <c r="AM11" s="12" t="e">
        <f t="shared" si="39"/>
        <v>#DIV/0!</v>
      </c>
      <c r="AN11" s="15"/>
      <c r="AO11" s="15"/>
      <c r="AP11" s="22">
        <f t="shared" si="20"/>
        <v>0</v>
      </c>
      <c r="AQ11" s="12" t="e">
        <f t="shared" si="40"/>
        <v>#DIV/0!</v>
      </c>
      <c r="AR11" s="15"/>
      <c r="AS11" s="15"/>
      <c r="AT11" s="22">
        <f t="shared" si="21"/>
        <v>0</v>
      </c>
      <c r="AU11" s="12" t="e">
        <f t="shared" si="41"/>
        <v>#DIV/0!</v>
      </c>
      <c r="AV11" s="37">
        <f t="shared" si="22"/>
        <v>0</v>
      </c>
      <c r="AW11" s="13">
        <f t="shared" si="23"/>
        <v>0</v>
      </c>
      <c r="AX11" s="15">
        <v>28.88</v>
      </c>
      <c r="AY11" s="32">
        <f t="shared" si="24"/>
        <v>-28.88</v>
      </c>
      <c r="AZ11" s="33">
        <f t="shared" si="42"/>
        <v>-100</v>
      </c>
      <c r="BA11" s="15"/>
      <c r="BB11" s="15"/>
      <c r="BC11" s="22"/>
      <c r="BD11" s="12"/>
      <c r="BE11" s="15"/>
      <c r="BF11" s="15"/>
      <c r="BG11" s="22"/>
      <c r="BH11" s="12"/>
      <c r="BI11" s="15"/>
      <c r="BJ11" s="15"/>
      <c r="BK11" s="22"/>
      <c r="BL11" s="12"/>
      <c r="BM11" s="37"/>
      <c r="BN11" s="13"/>
      <c r="BO11" s="15"/>
      <c r="BP11" s="32"/>
      <c r="BQ11" s="33"/>
      <c r="BR11" s="37"/>
      <c r="BS11" s="13"/>
      <c r="BT11" s="17">
        <f t="shared" si="35"/>
        <v>3848.88</v>
      </c>
      <c r="BU11" s="32"/>
      <c r="BV11" s="33"/>
    </row>
    <row r="12" spans="1:74" ht="13.5" hidden="1" customHeight="1" thickBot="1" x14ac:dyDescent="0.25">
      <c r="A12" s="2"/>
      <c r="B12" s="15"/>
      <c r="C12" s="15"/>
      <c r="D12" s="71">
        <f t="shared" si="0"/>
        <v>0</v>
      </c>
      <c r="E12" s="72" t="e">
        <f t="shared" si="1"/>
        <v>#DIV/0!</v>
      </c>
      <c r="F12" s="15"/>
      <c r="G12" s="15"/>
      <c r="H12" s="71">
        <f t="shared" si="2"/>
        <v>0</v>
      </c>
      <c r="I12" s="72" t="e">
        <f t="shared" si="3"/>
        <v>#DIV/0!</v>
      </c>
      <c r="J12" s="15"/>
      <c r="K12" s="15"/>
      <c r="L12" s="71">
        <f t="shared" si="4"/>
        <v>0</v>
      </c>
      <c r="M12" s="72" t="e">
        <f t="shared" si="5"/>
        <v>#DIV/0!</v>
      </c>
      <c r="N12" s="62">
        <f t="shared" si="6"/>
        <v>0</v>
      </c>
      <c r="O12" s="63">
        <f t="shared" si="7"/>
        <v>0</v>
      </c>
      <c r="P12" s="64">
        <v>-2500</v>
      </c>
      <c r="Q12" s="25">
        <f t="shared" si="8"/>
        <v>2500</v>
      </c>
      <c r="R12" s="26">
        <f t="shared" si="9"/>
        <v>-100</v>
      </c>
      <c r="S12" s="15"/>
      <c r="T12" s="15"/>
      <c r="U12" s="71">
        <f t="shared" si="10"/>
        <v>0</v>
      </c>
      <c r="V12" s="72" t="e">
        <f t="shared" si="11"/>
        <v>#DIV/0!</v>
      </c>
      <c r="W12" s="15"/>
      <c r="X12" s="15"/>
      <c r="Y12" s="39">
        <f t="shared" si="12"/>
        <v>0</v>
      </c>
      <c r="Z12" s="40" t="e">
        <f t="shared" si="13"/>
        <v>#DIV/0!</v>
      </c>
      <c r="AA12" s="15"/>
      <c r="AB12" s="15"/>
      <c r="AC12" s="22">
        <f t="shared" si="14"/>
        <v>0</v>
      </c>
      <c r="AD12" s="12" t="e">
        <f t="shared" si="38"/>
        <v>#DIV/0!</v>
      </c>
      <c r="AE12" s="37">
        <f t="shared" si="15"/>
        <v>0</v>
      </c>
      <c r="AF12" s="13">
        <f t="shared" si="16"/>
        <v>0</v>
      </c>
      <c r="AG12" s="15">
        <v>200</v>
      </c>
      <c r="AH12" s="32">
        <f t="shared" si="17"/>
        <v>-200</v>
      </c>
      <c r="AI12" s="33">
        <f t="shared" si="18"/>
        <v>-100</v>
      </c>
      <c r="AJ12" s="15"/>
      <c r="AK12" s="15"/>
      <c r="AL12" s="22">
        <f t="shared" si="19"/>
        <v>0</v>
      </c>
      <c r="AM12" s="12" t="e">
        <f t="shared" si="39"/>
        <v>#DIV/0!</v>
      </c>
      <c r="AN12" s="15"/>
      <c r="AO12" s="15"/>
      <c r="AP12" s="22">
        <f t="shared" si="20"/>
        <v>0</v>
      </c>
      <c r="AQ12" s="12" t="e">
        <f t="shared" si="40"/>
        <v>#DIV/0!</v>
      </c>
      <c r="AR12" s="15"/>
      <c r="AS12" s="15"/>
      <c r="AT12" s="22">
        <f t="shared" si="21"/>
        <v>0</v>
      </c>
      <c r="AU12" s="12" t="e">
        <f t="shared" si="41"/>
        <v>#DIV/0!</v>
      </c>
      <c r="AV12" s="37">
        <f t="shared" si="22"/>
        <v>0</v>
      </c>
      <c r="AW12" s="13">
        <f t="shared" si="23"/>
        <v>0</v>
      </c>
      <c r="AX12" s="15">
        <v>0.98</v>
      </c>
      <c r="AY12" s="32">
        <f t="shared" si="24"/>
        <v>-0.98</v>
      </c>
      <c r="AZ12" s="33">
        <f t="shared" si="42"/>
        <v>-100</v>
      </c>
      <c r="BA12" s="15"/>
      <c r="BB12" s="15"/>
      <c r="BC12" s="22">
        <f t="shared" si="25"/>
        <v>0</v>
      </c>
      <c r="BD12" s="12" t="e">
        <f t="shared" si="26"/>
        <v>#DIV/0!</v>
      </c>
      <c r="BE12" s="15"/>
      <c r="BF12" s="15"/>
      <c r="BG12" s="22">
        <f>SUM(BF12-BE12)</f>
        <v>0</v>
      </c>
      <c r="BH12" s="12" t="e">
        <f>(BF12/BE12-1)*100</f>
        <v>#DIV/0!</v>
      </c>
      <c r="BI12" s="15"/>
      <c r="BJ12" s="15"/>
      <c r="BK12" s="22">
        <f t="shared" si="29"/>
        <v>0</v>
      </c>
      <c r="BL12" s="12" t="e">
        <f t="shared" si="30"/>
        <v>#DIV/0!</v>
      </c>
      <c r="BM12" s="37">
        <f>BA12+BE12+BI12</f>
        <v>0</v>
      </c>
      <c r="BN12" s="13">
        <f>BB12++BF12++BJ12</f>
        <v>0</v>
      </c>
      <c r="BO12" s="15">
        <v>3.92</v>
      </c>
      <c r="BP12" s="32">
        <f t="shared" si="33"/>
        <v>-3.92</v>
      </c>
      <c r="BQ12" s="33">
        <f t="shared" si="34"/>
        <v>-100</v>
      </c>
      <c r="BR12" s="37">
        <f t="shared" ref="BR12:BS14" si="43">N12+AE12+AV12+BM12</f>
        <v>0</v>
      </c>
      <c r="BS12" s="13">
        <f t="shared" si="43"/>
        <v>0</v>
      </c>
      <c r="BT12" s="17">
        <f t="shared" si="35"/>
        <v>-2295.1</v>
      </c>
      <c r="BU12" s="32">
        <f t="shared" si="36"/>
        <v>2295.1</v>
      </c>
      <c r="BV12" s="33">
        <f t="shared" si="37"/>
        <v>-100</v>
      </c>
    </row>
    <row r="13" spans="1:74" ht="13.5" hidden="1" customHeight="1" x14ac:dyDescent="0.2">
      <c r="A13" s="2"/>
      <c r="B13" s="15"/>
      <c r="C13" s="15"/>
      <c r="D13" s="71">
        <f t="shared" si="0"/>
        <v>0</v>
      </c>
      <c r="E13" s="72" t="e">
        <f t="shared" si="1"/>
        <v>#DIV/0!</v>
      </c>
      <c r="F13" s="15"/>
      <c r="G13" s="15"/>
      <c r="H13" s="71">
        <f t="shared" si="2"/>
        <v>0</v>
      </c>
      <c r="I13" s="72" t="e">
        <f t="shared" si="3"/>
        <v>#DIV/0!</v>
      </c>
      <c r="J13" s="15"/>
      <c r="K13" s="15"/>
      <c r="L13" s="71">
        <f t="shared" si="4"/>
        <v>0</v>
      </c>
      <c r="M13" s="72" t="e">
        <f t="shared" si="5"/>
        <v>#DIV/0!</v>
      </c>
      <c r="N13" s="62">
        <f t="shared" si="6"/>
        <v>0</v>
      </c>
      <c r="O13" s="63">
        <f t="shared" si="7"/>
        <v>0</v>
      </c>
      <c r="P13" s="61">
        <v>-2670</v>
      </c>
      <c r="Q13" s="25">
        <f t="shared" si="8"/>
        <v>2670</v>
      </c>
      <c r="R13" s="26">
        <f t="shared" si="9"/>
        <v>-100</v>
      </c>
      <c r="S13" s="15"/>
      <c r="T13" s="15"/>
      <c r="U13" s="71">
        <f t="shared" si="10"/>
        <v>0</v>
      </c>
      <c r="V13" s="72" t="e">
        <f t="shared" si="11"/>
        <v>#DIV/0!</v>
      </c>
      <c r="W13" s="15"/>
      <c r="X13" s="15"/>
      <c r="Y13" s="42">
        <f t="shared" si="12"/>
        <v>0</v>
      </c>
      <c r="Z13" s="43" t="e">
        <f t="shared" si="13"/>
        <v>#DIV/0!</v>
      </c>
      <c r="AA13" s="15"/>
      <c r="AB13" s="15"/>
      <c r="AC13" s="22">
        <f t="shared" si="14"/>
        <v>0</v>
      </c>
      <c r="AD13" s="12" t="e">
        <f t="shared" si="38"/>
        <v>#DIV/0!</v>
      </c>
      <c r="AE13" s="37">
        <f t="shared" si="15"/>
        <v>0</v>
      </c>
      <c r="AF13" s="13">
        <f t="shared" si="16"/>
        <v>0</v>
      </c>
      <c r="AG13" s="15">
        <v>40</v>
      </c>
      <c r="AH13" s="32">
        <f t="shared" si="17"/>
        <v>-40</v>
      </c>
      <c r="AI13" s="33">
        <f t="shared" si="18"/>
        <v>-100</v>
      </c>
      <c r="AJ13" s="15"/>
      <c r="AK13" s="15"/>
      <c r="AL13" s="22">
        <f t="shared" si="19"/>
        <v>0</v>
      </c>
      <c r="AM13" s="12" t="e">
        <f t="shared" si="39"/>
        <v>#DIV/0!</v>
      </c>
      <c r="AN13" s="15"/>
      <c r="AO13" s="15"/>
      <c r="AP13" s="22">
        <f t="shared" si="20"/>
        <v>0</v>
      </c>
      <c r="AQ13" s="12" t="e">
        <f t="shared" si="40"/>
        <v>#DIV/0!</v>
      </c>
      <c r="AR13" s="15"/>
      <c r="AS13" s="15"/>
      <c r="AT13" s="22">
        <f t="shared" si="21"/>
        <v>0</v>
      </c>
      <c r="AU13" s="12" t="e">
        <f t="shared" si="41"/>
        <v>#DIV/0!</v>
      </c>
      <c r="AV13" s="37">
        <f t="shared" si="22"/>
        <v>0</v>
      </c>
      <c r="AW13" s="13">
        <f t="shared" si="23"/>
        <v>0</v>
      </c>
      <c r="AX13" s="15">
        <v>0.49</v>
      </c>
      <c r="AY13" s="32">
        <f t="shared" si="24"/>
        <v>-0.49</v>
      </c>
      <c r="AZ13" s="33">
        <f t="shared" si="42"/>
        <v>-100</v>
      </c>
      <c r="BA13" s="15"/>
      <c r="BB13" s="15"/>
      <c r="BC13" s="22">
        <f t="shared" si="25"/>
        <v>0</v>
      </c>
      <c r="BD13" s="12" t="e">
        <f t="shared" si="26"/>
        <v>#DIV/0!</v>
      </c>
      <c r="BE13" s="15"/>
      <c r="BF13" s="15"/>
      <c r="BG13" s="22">
        <f>SUM(BF13-BE13)</f>
        <v>0</v>
      </c>
      <c r="BH13" s="12" t="e">
        <f>(BF13/BE13-1)*100</f>
        <v>#DIV/0!</v>
      </c>
      <c r="BI13" s="15"/>
      <c r="BJ13" s="15"/>
      <c r="BK13" s="22">
        <f t="shared" si="29"/>
        <v>0</v>
      </c>
      <c r="BL13" s="12" t="e">
        <f t="shared" si="30"/>
        <v>#DIV/0!</v>
      </c>
      <c r="BM13" s="37">
        <f>BA13+BE13+BI13</f>
        <v>0</v>
      </c>
      <c r="BN13" s="13">
        <f>BB13++BF13++BJ13</f>
        <v>0</v>
      </c>
      <c r="BO13" s="15">
        <v>1.47</v>
      </c>
      <c r="BP13" s="32">
        <f t="shared" si="33"/>
        <v>-1.47</v>
      </c>
      <c r="BQ13" s="33">
        <f t="shared" si="34"/>
        <v>-100</v>
      </c>
      <c r="BR13" s="37">
        <f t="shared" si="43"/>
        <v>0</v>
      </c>
      <c r="BS13" s="13">
        <f t="shared" si="43"/>
        <v>0</v>
      </c>
      <c r="BT13" s="17">
        <f t="shared" si="35"/>
        <v>-2628.0400000000004</v>
      </c>
      <c r="BU13" s="32">
        <f t="shared" si="36"/>
        <v>2628.0400000000004</v>
      </c>
      <c r="BV13" s="33">
        <f t="shared" si="37"/>
        <v>-100</v>
      </c>
    </row>
    <row r="14" spans="1:74" ht="13.5" hidden="1" customHeight="1" thickBot="1" x14ac:dyDescent="0.25">
      <c r="A14" s="6"/>
      <c r="B14" s="16"/>
      <c r="C14" s="16"/>
      <c r="D14" s="73">
        <f t="shared" si="0"/>
        <v>0</v>
      </c>
      <c r="E14" s="74" t="e">
        <f t="shared" si="1"/>
        <v>#DIV/0!</v>
      </c>
      <c r="F14" s="16"/>
      <c r="G14" s="16"/>
      <c r="H14" s="73">
        <f t="shared" si="2"/>
        <v>0</v>
      </c>
      <c r="I14" s="74" t="e">
        <f t="shared" si="3"/>
        <v>#DIV/0!</v>
      </c>
      <c r="J14" s="16"/>
      <c r="K14" s="16"/>
      <c r="L14" s="73">
        <f t="shared" si="4"/>
        <v>0</v>
      </c>
      <c r="M14" s="74" t="e">
        <f t="shared" si="5"/>
        <v>#DIV/0!</v>
      </c>
      <c r="N14" s="62">
        <f t="shared" si="6"/>
        <v>0</v>
      </c>
      <c r="O14" s="63">
        <f t="shared" si="7"/>
        <v>0</v>
      </c>
      <c r="P14" s="64">
        <v>-2840</v>
      </c>
      <c r="Q14" s="25"/>
      <c r="R14" s="26">
        <f t="shared" si="9"/>
        <v>-100</v>
      </c>
      <c r="S14" s="16"/>
      <c r="T14" s="16"/>
      <c r="U14" s="73">
        <f t="shared" si="10"/>
        <v>0</v>
      </c>
      <c r="V14" s="74" t="e">
        <f t="shared" si="11"/>
        <v>#DIV/0!</v>
      </c>
      <c r="W14" s="16"/>
      <c r="X14" s="16"/>
      <c r="Y14" s="23">
        <f t="shared" si="12"/>
        <v>0</v>
      </c>
      <c r="Z14" s="24" t="e">
        <f t="shared" si="13"/>
        <v>#DIV/0!</v>
      </c>
      <c r="AA14" s="16"/>
      <c r="AB14" s="16"/>
      <c r="AC14" s="23">
        <f t="shared" si="14"/>
        <v>0</v>
      </c>
      <c r="AD14" s="24" t="e">
        <f t="shared" si="38"/>
        <v>#DIV/0!</v>
      </c>
      <c r="AE14" s="37">
        <f t="shared" si="15"/>
        <v>0</v>
      </c>
      <c r="AF14" s="13">
        <f t="shared" si="16"/>
        <v>0</v>
      </c>
      <c r="AG14" s="16">
        <v>150</v>
      </c>
      <c r="AH14" s="32">
        <f t="shared" si="17"/>
        <v>-150</v>
      </c>
      <c r="AI14" s="33">
        <f t="shared" si="18"/>
        <v>-100</v>
      </c>
      <c r="AJ14" s="16"/>
      <c r="AK14" s="16"/>
      <c r="AL14" s="23">
        <f t="shared" si="19"/>
        <v>0</v>
      </c>
      <c r="AM14" s="24" t="e">
        <f t="shared" si="39"/>
        <v>#DIV/0!</v>
      </c>
      <c r="AN14" s="16"/>
      <c r="AO14" s="16"/>
      <c r="AP14" s="23">
        <f t="shared" si="20"/>
        <v>0</v>
      </c>
      <c r="AQ14" s="24" t="e">
        <f t="shared" si="40"/>
        <v>#DIV/0!</v>
      </c>
      <c r="AR14" s="16"/>
      <c r="AS14" s="16"/>
      <c r="AT14" s="23">
        <f t="shared" si="21"/>
        <v>0</v>
      </c>
      <c r="AU14" s="24" t="e">
        <f t="shared" si="41"/>
        <v>#DIV/0!</v>
      </c>
      <c r="AV14" s="37">
        <f t="shared" si="22"/>
        <v>0</v>
      </c>
      <c r="AW14" s="13">
        <f t="shared" si="23"/>
        <v>0</v>
      </c>
      <c r="AX14" s="16">
        <v>2.84</v>
      </c>
      <c r="AY14" s="32">
        <f t="shared" si="24"/>
        <v>-2.84</v>
      </c>
      <c r="AZ14" s="33">
        <f t="shared" si="42"/>
        <v>-100</v>
      </c>
      <c r="BA14" s="16"/>
      <c r="BB14" s="16"/>
      <c r="BC14" s="23">
        <f t="shared" si="25"/>
        <v>0</v>
      </c>
      <c r="BD14" s="24" t="e">
        <f t="shared" si="26"/>
        <v>#DIV/0!</v>
      </c>
      <c r="BE14" s="16"/>
      <c r="BF14" s="16"/>
      <c r="BG14" s="23">
        <f>SUM(BF14-BE14)</f>
        <v>0</v>
      </c>
      <c r="BH14" s="24" t="e">
        <f>(BF14/BE14-1)*100</f>
        <v>#DIV/0!</v>
      </c>
      <c r="BI14" s="16"/>
      <c r="BJ14" s="16"/>
      <c r="BK14" s="23">
        <f t="shared" si="29"/>
        <v>0</v>
      </c>
      <c r="BL14" s="24" t="e">
        <f t="shared" si="30"/>
        <v>#DIV/0!</v>
      </c>
      <c r="BM14" s="37">
        <f>BA14+BE14+BI14</f>
        <v>0</v>
      </c>
      <c r="BN14" s="13">
        <f>BB14++BF14++BJ14</f>
        <v>0</v>
      </c>
      <c r="BO14" s="16">
        <v>4.9000000000000004</v>
      </c>
      <c r="BP14" s="32">
        <f t="shared" si="33"/>
        <v>-4.9000000000000004</v>
      </c>
      <c r="BQ14" s="33">
        <f t="shared" si="34"/>
        <v>-100</v>
      </c>
      <c r="BR14" s="37">
        <f t="shared" si="43"/>
        <v>0</v>
      </c>
      <c r="BS14" s="13">
        <f t="shared" si="43"/>
        <v>0</v>
      </c>
      <c r="BT14" s="17">
        <f t="shared" si="35"/>
        <v>-2682.2599999999998</v>
      </c>
      <c r="BU14" s="32">
        <f t="shared" si="36"/>
        <v>2682.2599999999998</v>
      </c>
      <c r="BV14" s="33">
        <f t="shared" si="37"/>
        <v>-100</v>
      </c>
    </row>
    <row r="15" spans="1:74" s="109" customFormat="1" ht="24" customHeight="1" thickBot="1" x14ac:dyDescent="0.25">
      <c r="A15" s="101" t="s">
        <v>24</v>
      </c>
      <c r="B15" s="102">
        <f>SUM(B6:B14)</f>
        <v>2572</v>
      </c>
      <c r="C15" s="102">
        <f>SUM(C6:C14)</f>
        <v>2614</v>
      </c>
      <c r="D15" s="102">
        <f t="shared" si="0"/>
        <v>42</v>
      </c>
      <c r="E15" s="103">
        <f t="shared" si="1"/>
        <v>1.6329704510108956</v>
      </c>
      <c r="F15" s="102">
        <f>SUM(F6:F14)</f>
        <v>2541</v>
      </c>
      <c r="G15" s="102">
        <f>SUM(G6:G14)</f>
        <v>2767</v>
      </c>
      <c r="H15" s="102">
        <f t="shared" si="2"/>
        <v>226</v>
      </c>
      <c r="I15" s="103">
        <f t="shared" si="3"/>
        <v>8.8941361668634311</v>
      </c>
      <c r="J15" s="102">
        <f>SUM(J6:J14)</f>
        <v>2609</v>
      </c>
      <c r="K15" s="102">
        <f>SUM(K6:K14)</f>
        <v>2282</v>
      </c>
      <c r="L15" s="102">
        <f t="shared" si="4"/>
        <v>-327</v>
      </c>
      <c r="M15" s="103">
        <f t="shared" si="5"/>
        <v>-12.533537753928703</v>
      </c>
      <c r="N15" s="102">
        <f>SUM(N6:N14)</f>
        <v>7722</v>
      </c>
      <c r="O15" s="102">
        <f>SUM(O6:O14)</f>
        <v>7663</v>
      </c>
      <c r="P15" s="104">
        <v>11312</v>
      </c>
      <c r="Q15" s="105">
        <f t="shared" si="8"/>
        <v>-3649</v>
      </c>
      <c r="R15" s="106">
        <f t="shared" si="9"/>
        <v>-32.257779349363503</v>
      </c>
      <c r="S15" s="102">
        <f>SUM(S6:S14)</f>
        <v>2116</v>
      </c>
      <c r="T15" s="102">
        <f>SUM(T6:T14)</f>
        <v>0</v>
      </c>
      <c r="U15" s="102">
        <f t="shared" si="10"/>
        <v>-2116</v>
      </c>
      <c r="V15" s="103">
        <f t="shared" si="11"/>
        <v>-100</v>
      </c>
      <c r="W15" s="102">
        <f>SUM(W6:W14)</f>
        <v>0</v>
      </c>
      <c r="X15" s="102">
        <f>SUM(X6:X14)</f>
        <v>0</v>
      </c>
      <c r="Y15" s="102">
        <f t="shared" si="12"/>
        <v>0</v>
      </c>
      <c r="Z15" s="103" t="e">
        <f t="shared" si="13"/>
        <v>#DIV/0!</v>
      </c>
      <c r="AA15" s="102">
        <f>SUM(AA6:AA14)</f>
        <v>0</v>
      </c>
      <c r="AB15" s="102">
        <f>SUM(AB6:AB14)</f>
        <v>0</v>
      </c>
      <c r="AC15" s="102">
        <f t="shared" si="14"/>
        <v>0</v>
      </c>
      <c r="AD15" s="103" t="e">
        <f t="shared" si="38"/>
        <v>#DIV/0!</v>
      </c>
      <c r="AE15" s="102">
        <f>SUM(AE6:AE14)</f>
        <v>2116</v>
      </c>
      <c r="AF15" s="102">
        <f>SUM(AF6:AF14)</f>
        <v>0</v>
      </c>
      <c r="AG15" s="102">
        <f>SUM(AG6:AG7)</f>
        <v>2623</v>
      </c>
      <c r="AH15" s="102">
        <f>SUM(AF15-AG15)</f>
        <v>-2623</v>
      </c>
      <c r="AI15" s="103">
        <f>(AF15/AG15-1)*100</f>
        <v>-100</v>
      </c>
      <c r="AJ15" s="102">
        <f>SUM(AJ6:AJ14)</f>
        <v>0</v>
      </c>
      <c r="AK15" s="102">
        <f>SUM(AK6:AK14)</f>
        <v>0</v>
      </c>
      <c r="AL15" s="102">
        <f t="shared" si="19"/>
        <v>0</v>
      </c>
      <c r="AM15" s="103">
        <v>0</v>
      </c>
      <c r="AN15" s="102">
        <f>SUM(AN6:AN14)</f>
        <v>0</v>
      </c>
      <c r="AO15" s="102">
        <f>SUM(AO6:AO14)</f>
        <v>0</v>
      </c>
      <c r="AP15" s="102">
        <f t="shared" si="20"/>
        <v>0</v>
      </c>
      <c r="AQ15" s="103">
        <v>0</v>
      </c>
      <c r="AR15" s="102">
        <f>SUM(AR6:AR14)</f>
        <v>0</v>
      </c>
      <c r="AS15" s="102">
        <v>0</v>
      </c>
      <c r="AT15" s="102">
        <f t="shared" si="21"/>
        <v>0</v>
      </c>
      <c r="AU15" s="103">
        <v>0</v>
      </c>
      <c r="AV15" s="102">
        <f>SUM(AV6:AV14)</f>
        <v>0</v>
      </c>
      <c r="AW15" s="102">
        <f>SUM(AW6:AW14)</f>
        <v>0</v>
      </c>
      <c r="AX15" s="102">
        <v>0</v>
      </c>
      <c r="AY15" s="102">
        <f>SUM(AW15-AX15)</f>
        <v>0</v>
      </c>
      <c r="AZ15" s="103">
        <v>0</v>
      </c>
      <c r="BA15" s="102">
        <f>SUM(BA6:BA14)</f>
        <v>0</v>
      </c>
      <c r="BB15" s="102">
        <f>SUM(BB6:BB14)</f>
        <v>0</v>
      </c>
      <c r="BC15" s="102">
        <f t="shared" si="25"/>
        <v>0</v>
      </c>
      <c r="BD15" s="103" t="e">
        <f t="shared" si="26"/>
        <v>#DIV/0!</v>
      </c>
      <c r="BE15" s="103">
        <f>SUM(BE6:BE14)</f>
        <v>1872</v>
      </c>
      <c r="BF15" s="103">
        <f>SUM(BF6:BF14)</f>
        <v>0</v>
      </c>
      <c r="BG15" s="103">
        <f>SUM(BF15-BE15)</f>
        <v>-1872</v>
      </c>
      <c r="BH15" s="103">
        <f>(BF15/BE15-1)*100</f>
        <v>-100</v>
      </c>
      <c r="BI15" s="102">
        <f>SUM(BI6:BI14)</f>
        <v>2601</v>
      </c>
      <c r="BJ15" s="102">
        <f>SUM(BJ6:BJ14)</f>
        <v>0</v>
      </c>
      <c r="BK15" s="102">
        <f t="shared" si="29"/>
        <v>-2601</v>
      </c>
      <c r="BL15" s="103">
        <f t="shared" si="30"/>
        <v>-100</v>
      </c>
      <c r="BM15" s="102">
        <f>SUM(BM6:BM14)</f>
        <v>4473</v>
      </c>
      <c r="BN15" s="102">
        <f>SUM(BN6:BN14)</f>
        <v>0</v>
      </c>
      <c r="BO15" s="107">
        <f>SUM(BO6:BO14)</f>
        <v>9151.8499999999985</v>
      </c>
      <c r="BP15" s="107">
        <f t="shared" si="33"/>
        <v>-9151.8499999999985</v>
      </c>
      <c r="BQ15" s="103">
        <f t="shared" si="34"/>
        <v>-100</v>
      </c>
      <c r="BR15" s="102">
        <f>SUM(BR6:BR14)</f>
        <v>14311</v>
      </c>
      <c r="BS15" s="102">
        <f>SUM(BS6:BS14)</f>
        <v>7663</v>
      </c>
      <c r="BT15" s="108">
        <f t="shared" si="35"/>
        <v>23086.85</v>
      </c>
      <c r="BU15" s="102">
        <f t="shared" si="36"/>
        <v>-15423.849999999999</v>
      </c>
      <c r="BV15" s="103">
        <f t="shared" si="37"/>
        <v>-66.807944782419426</v>
      </c>
    </row>
    <row r="16" spans="1:74" ht="13.5" customHeight="1" thickBot="1" x14ac:dyDescent="0.25">
      <c r="A16" s="3" t="s">
        <v>81</v>
      </c>
      <c r="B16" s="15">
        <v>376</v>
      </c>
      <c r="C16" s="15">
        <v>648</v>
      </c>
      <c r="D16" s="39">
        <f t="shared" si="0"/>
        <v>272</v>
      </c>
      <c r="E16" s="72">
        <f t="shared" si="1"/>
        <v>72.340425531914889</v>
      </c>
      <c r="F16" s="15">
        <v>483</v>
      </c>
      <c r="G16" s="15">
        <v>674</v>
      </c>
      <c r="H16" s="39">
        <f t="shared" si="2"/>
        <v>191</v>
      </c>
      <c r="I16" s="72">
        <f t="shared" si="3"/>
        <v>39.544513457556938</v>
      </c>
      <c r="J16" s="15">
        <v>624</v>
      </c>
      <c r="K16" s="15">
        <v>501</v>
      </c>
      <c r="L16" s="71">
        <f t="shared" si="4"/>
        <v>-123</v>
      </c>
      <c r="M16" s="72">
        <f t="shared" si="5"/>
        <v>-19.71153846153846</v>
      </c>
      <c r="N16" s="111">
        <f t="shared" ref="N16:N24" si="44">B16+F16+J16</f>
        <v>1483</v>
      </c>
      <c r="O16" s="112">
        <f t="shared" ref="O16:O24" si="45">C16++G16++K16</f>
        <v>1823</v>
      </c>
      <c r="P16" s="86">
        <v>1675</v>
      </c>
      <c r="Q16" s="98">
        <f t="shared" si="8"/>
        <v>148</v>
      </c>
      <c r="R16" s="198">
        <f t="shared" si="9"/>
        <v>8.8358208955223958</v>
      </c>
      <c r="S16" s="15">
        <v>460</v>
      </c>
      <c r="T16" s="15">
        <v>0</v>
      </c>
      <c r="U16" s="71">
        <f t="shared" si="10"/>
        <v>-460</v>
      </c>
      <c r="V16" s="72">
        <f t="shared" si="11"/>
        <v>-100</v>
      </c>
      <c r="W16" s="15">
        <v>100</v>
      </c>
      <c r="X16" s="15">
        <v>0</v>
      </c>
      <c r="Y16" s="71">
        <f t="shared" si="12"/>
        <v>-100</v>
      </c>
      <c r="Z16" s="72">
        <f t="shared" si="13"/>
        <v>-100</v>
      </c>
      <c r="AA16" s="15">
        <v>308</v>
      </c>
      <c r="AB16" s="15">
        <v>0</v>
      </c>
      <c r="AC16" s="71">
        <f t="shared" si="14"/>
        <v>-308</v>
      </c>
      <c r="AD16" s="72">
        <f t="shared" si="38"/>
        <v>-100</v>
      </c>
      <c r="AE16" s="111">
        <f t="shared" si="15"/>
        <v>868</v>
      </c>
      <c r="AF16" s="13">
        <f t="shared" si="16"/>
        <v>0</v>
      </c>
      <c r="AG16" s="15">
        <v>847</v>
      </c>
      <c r="AH16" s="98">
        <f t="shared" ref="AH16:AH24" si="46">SUM(AF16-AG16)</f>
        <v>-847</v>
      </c>
      <c r="AI16" s="99">
        <f t="shared" ref="AI16:AI24" si="47">(AF16/AG16-1)*100</f>
        <v>-100</v>
      </c>
      <c r="AJ16" s="15">
        <v>0</v>
      </c>
      <c r="AK16" s="15">
        <v>0</v>
      </c>
      <c r="AL16" s="71">
        <f t="shared" si="19"/>
        <v>0</v>
      </c>
      <c r="AM16" s="72" t="e">
        <f t="shared" si="39"/>
        <v>#DIV/0!</v>
      </c>
      <c r="AN16" s="15">
        <v>0</v>
      </c>
      <c r="AO16" s="15">
        <v>0</v>
      </c>
      <c r="AP16" s="71">
        <f t="shared" ref="AP16:AP25" si="48">SUM(AO16-AN16)</f>
        <v>0</v>
      </c>
      <c r="AQ16" s="72" t="e">
        <f t="shared" ref="AQ16:AQ17" si="49">(AO16/AN16-1)*100</f>
        <v>#DIV/0!</v>
      </c>
      <c r="AR16" s="15">
        <v>0</v>
      </c>
      <c r="AS16" s="15">
        <v>0</v>
      </c>
      <c r="AT16" s="71">
        <f t="shared" si="21"/>
        <v>0</v>
      </c>
      <c r="AU16" s="72" t="e">
        <f t="shared" si="41"/>
        <v>#DIV/0!</v>
      </c>
      <c r="AV16" s="37">
        <f t="shared" si="22"/>
        <v>0</v>
      </c>
      <c r="AW16" s="13">
        <f t="shared" si="23"/>
        <v>0</v>
      </c>
      <c r="AX16" s="15">
        <v>166</v>
      </c>
      <c r="AY16" s="98">
        <f t="shared" ref="AY16:AY24" si="50">SUM(AW16-AX16)</f>
        <v>-166</v>
      </c>
      <c r="AZ16" s="99">
        <f t="shared" ref="AZ16:AZ24" si="51">(AW16/AX16-1)*100</f>
        <v>-100</v>
      </c>
      <c r="BA16" s="15">
        <v>386</v>
      </c>
      <c r="BB16" s="15">
        <v>0</v>
      </c>
      <c r="BC16" s="71">
        <f t="shared" si="25"/>
        <v>-386</v>
      </c>
      <c r="BD16" s="72">
        <f t="shared" si="26"/>
        <v>-100</v>
      </c>
      <c r="BE16" s="15">
        <v>414</v>
      </c>
      <c r="BF16" s="15">
        <v>0</v>
      </c>
      <c r="BG16" s="71">
        <f t="shared" ref="BG16:BG24" si="52">SUM(BF16-BE16)</f>
        <v>-414</v>
      </c>
      <c r="BH16" s="72">
        <f t="shared" ref="BH16:BH24" si="53">(BF16/BE16-1)*100</f>
        <v>-100</v>
      </c>
      <c r="BI16" s="15">
        <v>610</v>
      </c>
      <c r="BJ16" s="15">
        <v>0</v>
      </c>
      <c r="BK16" s="71">
        <f t="shared" si="29"/>
        <v>-610</v>
      </c>
      <c r="BL16" s="72">
        <f t="shared" si="30"/>
        <v>-100</v>
      </c>
      <c r="BM16" s="111">
        <f t="shared" ref="BM16:BM25" si="54">BA16+BE16+BI16</f>
        <v>1410</v>
      </c>
      <c r="BN16" s="13">
        <f t="shared" ref="BN16:BN25" si="55">BB16++BF16++BJ16</f>
        <v>0</v>
      </c>
      <c r="BO16" s="15">
        <v>4510</v>
      </c>
      <c r="BP16" s="98">
        <f t="shared" ref="BP16:BP24" si="56">SUM(BN16-BO16)</f>
        <v>-4510</v>
      </c>
      <c r="BQ16" s="99">
        <f t="shared" si="34"/>
        <v>-100</v>
      </c>
      <c r="BR16" s="111">
        <f t="shared" ref="BR16:BT24" si="57">N16+AE16+AV16+BM16</f>
        <v>3761</v>
      </c>
      <c r="BS16" s="13">
        <f t="shared" si="57"/>
        <v>1823</v>
      </c>
      <c r="BT16" s="17">
        <f t="shared" si="57"/>
        <v>7198</v>
      </c>
      <c r="BU16" s="98">
        <f t="shared" si="36"/>
        <v>-5375</v>
      </c>
      <c r="BV16" s="99">
        <f t="shared" si="37"/>
        <v>-74.67352042233955</v>
      </c>
    </row>
    <row r="17" spans="1:74" ht="13.5" customHeight="1" thickBot="1" x14ac:dyDescent="0.25">
      <c r="A17" s="3" t="s">
        <v>82</v>
      </c>
      <c r="B17" s="15">
        <v>771</v>
      </c>
      <c r="C17" s="15">
        <v>511</v>
      </c>
      <c r="D17" s="71">
        <f t="shared" si="0"/>
        <v>-260</v>
      </c>
      <c r="E17" s="72">
        <f t="shared" si="1"/>
        <v>-33.722438391699093</v>
      </c>
      <c r="F17" s="15">
        <v>745</v>
      </c>
      <c r="G17" s="15">
        <v>477</v>
      </c>
      <c r="H17" s="71">
        <f t="shared" si="2"/>
        <v>-268</v>
      </c>
      <c r="I17" s="72">
        <f t="shared" si="3"/>
        <v>-35.973154362416103</v>
      </c>
      <c r="J17" s="15">
        <v>412</v>
      </c>
      <c r="K17" s="15">
        <v>351</v>
      </c>
      <c r="L17" s="71">
        <f t="shared" si="4"/>
        <v>-61</v>
      </c>
      <c r="M17" s="72">
        <f t="shared" si="5"/>
        <v>-14.805825242718452</v>
      </c>
      <c r="N17" s="111">
        <f t="shared" si="44"/>
        <v>1928</v>
      </c>
      <c r="O17" s="112">
        <f t="shared" si="45"/>
        <v>1339</v>
      </c>
      <c r="P17" s="113">
        <v>1587</v>
      </c>
      <c r="Q17" s="98">
        <f t="shared" si="8"/>
        <v>-248</v>
      </c>
      <c r="R17" s="99">
        <f t="shared" si="9"/>
        <v>-15.626969124133582</v>
      </c>
      <c r="S17" s="15">
        <v>437</v>
      </c>
      <c r="T17" s="15">
        <v>0</v>
      </c>
      <c r="U17" s="71">
        <f t="shared" si="10"/>
        <v>-437</v>
      </c>
      <c r="V17" s="72">
        <f t="shared" si="11"/>
        <v>-100</v>
      </c>
      <c r="W17" s="15">
        <v>248</v>
      </c>
      <c r="X17" s="15">
        <v>0</v>
      </c>
      <c r="Y17" s="71">
        <f t="shared" si="12"/>
        <v>-248</v>
      </c>
      <c r="Z17" s="72">
        <f t="shared" si="13"/>
        <v>-100</v>
      </c>
      <c r="AA17" s="15">
        <v>239</v>
      </c>
      <c r="AB17" s="15">
        <v>0</v>
      </c>
      <c r="AC17" s="71">
        <f t="shared" si="14"/>
        <v>-239</v>
      </c>
      <c r="AD17" s="72">
        <f t="shared" si="38"/>
        <v>-100</v>
      </c>
      <c r="AE17" s="111">
        <f t="shared" si="15"/>
        <v>924</v>
      </c>
      <c r="AF17" s="13">
        <f t="shared" si="16"/>
        <v>0</v>
      </c>
      <c r="AG17" s="15">
        <v>720</v>
      </c>
      <c r="AH17" s="98">
        <f t="shared" si="46"/>
        <v>-720</v>
      </c>
      <c r="AI17" s="99">
        <f t="shared" si="47"/>
        <v>-100</v>
      </c>
      <c r="AJ17" s="15">
        <v>0</v>
      </c>
      <c r="AK17" s="15">
        <v>0</v>
      </c>
      <c r="AL17" s="71">
        <f t="shared" si="19"/>
        <v>0</v>
      </c>
      <c r="AM17" s="72" t="e">
        <f t="shared" si="39"/>
        <v>#DIV/0!</v>
      </c>
      <c r="AN17" s="15">
        <v>0</v>
      </c>
      <c r="AO17" s="15">
        <v>0</v>
      </c>
      <c r="AP17" s="71">
        <f t="shared" si="48"/>
        <v>0</v>
      </c>
      <c r="AQ17" s="72" t="e">
        <f t="shared" si="49"/>
        <v>#DIV/0!</v>
      </c>
      <c r="AR17" s="15">
        <v>0</v>
      </c>
      <c r="AS17" s="15">
        <v>0</v>
      </c>
      <c r="AT17" s="71">
        <f t="shared" si="21"/>
        <v>0</v>
      </c>
      <c r="AU17" s="72" t="e">
        <f t="shared" si="41"/>
        <v>#DIV/0!</v>
      </c>
      <c r="AV17" s="37">
        <f t="shared" si="22"/>
        <v>0</v>
      </c>
      <c r="AW17" s="13">
        <f t="shared" si="23"/>
        <v>0</v>
      </c>
      <c r="AX17" s="15">
        <v>253</v>
      </c>
      <c r="AY17" s="98">
        <f t="shared" si="50"/>
        <v>-253</v>
      </c>
      <c r="AZ17" s="99">
        <f t="shared" si="51"/>
        <v>-100</v>
      </c>
      <c r="BA17" s="15">
        <v>761</v>
      </c>
      <c r="BB17" s="15">
        <v>0</v>
      </c>
      <c r="BC17" s="71">
        <f t="shared" si="25"/>
        <v>-761</v>
      </c>
      <c r="BD17" s="72">
        <f t="shared" si="26"/>
        <v>-100</v>
      </c>
      <c r="BE17" s="15">
        <v>292</v>
      </c>
      <c r="BF17" s="15">
        <v>0</v>
      </c>
      <c r="BG17" s="71">
        <f t="shared" si="52"/>
        <v>-292</v>
      </c>
      <c r="BH17" s="72">
        <f t="shared" si="53"/>
        <v>-100</v>
      </c>
      <c r="BI17" s="15">
        <v>489</v>
      </c>
      <c r="BJ17" s="15">
        <v>0</v>
      </c>
      <c r="BK17" s="71">
        <f t="shared" si="29"/>
        <v>-489</v>
      </c>
      <c r="BL17" s="72">
        <f t="shared" si="30"/>
        <v>-100</v>
      </c>
      <c r="BM17" s="111">
        <f t="shared" si="54"/>
        <v>1542</v>
      </c>
      <c r="BN17" s="13">
        <f t="shared" si="55"/>
        <v>0</v>
      </c>
      <c r="BO17" s="15">
        <v>4510</v>
      </c>
      <c r="BP17" s="98">
        <f t="shared" si="56"/>
        <v>-4510</v>
      </c>
      <c r="BQ17" s="99">
        <f t="shared" si="34"/>
        <v>-100</v>
      </c>
      <c r="BR17" s="111">
        <f t="shared" si="57"/>
        <v>4394</v>
      </c>
      <c r="BS17" s="13">
        <f t="shared" si="57"/>
        <v>1339</v>
      </c>
      <c r="BT17" s="17">
        <f t="shared" si="57"/>
        <v>7070</v>
      </c>
      <c r="BU17" s="98">
        <f t="shared" si="36"/>
        <v>-5731</v>
      </c>
      <c r="BV17" s="99">
        <f t="shared" si="37"/>
        <v>-81.060820367751063</v>
      </c>
    </row>
    <row r="18" spans="1:74" ht="13.5" hidden="1" customHeight="1" thickBot="1" x14ac:dyDescent="0.25">
      <c r="A18" s="2"/>
      <c r="B18" s="15"/>
      <c r="C18" s="15"/>
      <c r="D18" s="71">
        <f t="shared" si="0"/>
        <v>0</v>
      </c>
      <c r="E18" s="72" t="e">
        <f t="shared" si="1"/>
        <v>#DIV/0!</v>
      </c>
      <c r="F18" s="15"/>
      <c r="G18" s="15"/>
      <c r="H18" s="71">
        <f t="shared" si="2"/>
        <v>0</v>
      </c>
      <c r="I18" s="72" t="e">
        <f t="shared" si="3"/>
        <v>#DIV/0!</v>
      </c>
      <c r="J18" s="15"/>
      <c r="K18" s="15"/>
      <c r="L18" s="71">
        <f t="shared" si="4"/>
        <v>0</v>
      </c>
      <c r="M18" s="72" t="e">
        <f t="shared" si="5"/>
        <v>#DIV/0!</v>
      </c>
      <c r="N18" s="62">
        <f t="shared" si="44"/>
        <v>0</v>
      </c>
      <c r="O18" s="63">
        <f t="shared" si="45"/>
        <v>0</v>
      </c>
      <c r="P18" s="64">
        <v>-4880</v>
      </c>
      <c r="Q18" s="25">
        <f t="shared" si="8"/>
        <v>4880</v>
      </c>
      <c r="R18" s="26">
        <f t="shared" si="9"/>
        <v>-100</v>
      </c>
      <c r="S18" s="15"/>
      <c r="T18" s="15"/>
      <c r="U18" s="71">
        <f t="shared" si="10"/>
        <v>0</v>
      </c>
      <c r="V18" s="72" t="e">
        <f t="shared" si="11"/>
        <v>#DIV/0!</v>
      </c>
      <c r="W18" s="15"/>
      <c r="X18" s="15"/>
      <c r="Y18" s="27">
        <f t="shared" si="12"/>
        <v>0</v>
      </c>
      <c r="Z18" s="28" t="e">
        <f t="shared" si="13"/>
        <v>#DIV/0!</v>
      </c>
      <c r="AA18" s="15"/>
      <c r="AB18" s="15"/>
      <c r="AC18" s="22">
        <f t="shared" si="14"/>
        <v>0</v>
      </c>
      <c r="AD18" s="12" t="e">
        <f t="shared" si="38"/>
        <v>#DIV/0!</v>
      </c>
      <c r="AE18" s="37">
        <f t="shared" si="15"/>
        <v>0</v>
      </c>
      <c r="AF18" s="13">
        <f t="shared" si="16"/>
        <v>0</v>
      </c>
      <c r="AG18" s="15">
        <v>200</v>
      </c>
      <c r="AH18" s="32">
        <f t="shared" si="46"/>
        <v>-200</v>
      </c>
      <c r="AI18" s="33">
        <f t="shared" si="47"/>
        <v>-100</v>
      </c>
      <c r="AJ18" s="15"/>
      <c r="AK18" s="15"/>
      <c r="AL18" s="22">
        <f t="shared" si="19"/>
        <v>0</v>
      </c>
      <c r="AM18" s="12">
        <v>100</v>
      </c>
      <c r="AN18" s="15"/>
      <c r="AO18" s="15"/>
      <c r="AP18" s="22">
        <f t="shared" si="48"/>
        <v>0</v>
      </c>
      <c r="AQ18" s="12">
        <v>100</v>
      </c>
      <c r="AR18" s="15"/>
      <c r="AS18" s="15"/>
      <c r="AT18" s="22">
        <f t="shared" si="21"/>
        <v>0</v>
      </c>
      <c r="AU18" s="12" t="e">
        <f t="shared" si="41"/>
        <v>#DIV/0!</v>
      </c>
      <c r="AV18" s="37">
        <f t="shared" si="22"/>
        <v>0</v>
      </c>
      <c r="AW18" s="13">
        <f t="shared" si="23"/>
        <v>0</v>
      </c>
      <c r="AX18" s="15">
        <v>1.76</v>
      </c>
      <c r="AY18" s="32">
        <f t="shared" si="50"/>
        <v>-1.76</v>
      </c>
      <c r="AZ18" s="33">
        <f t="shared" si="51"/>
        <v>-100</v>
      </c>
      <c r="BA18" s="15"/>
      <c r="BB18" s="15"/>
      <c r="BC18" s="22">
        <f t="shared" si="25"/>
        <v>0</v>
      </c>
      <c r="BD18" s="12" t="e">
        <f t="shared" si="26"/>
        <v>#DIV/0!</v>
      </c>
      <c r="BE18" s="15"/>
      <c r="BF18" s="15"/>
      <c r="BG18" s="22">
        <f t="shared" si="52"/>
        <v>0</v>
      </c>
      <c r="BH18" s="12" t="e">
        <f t="shared" si="53"/>
        <v>#DIV/0!</v>
      </c>
      <c r="BI18" s="15"/>
      <c r="BJ18" s="15"/>
      <c r="BK18" s="22">
        <f t="shared" si="29"/>
        <v>0</v>
      </c>
      <c r="BL18" s="12" t="e">
        <f t="shared" si="30"/>
        <v>#DIV/0!</v>
      </c>
      <c r="BM18" s="37">
        <f t="shared" si="54"/>
        <v>0</v>
      </c>
      <c r="BN18" s="13">
        <f t="shared" si="55"/>
        <v>0</v>
      </c>
      <c r="BO18" s="15">
        <v>2.94</v>
      </c>
      <c r="BP18" s="32">
        <f t="shared" si="56"/>
        <v>-2.94</v>
      </c>
      <c r="BQ18" s="33">
        <f t="shared" si="34"/>
        <v>-100</v>
      </c>
      <c r="BR18" s="37">
        <f t="shared" si="57"/>
        <v>0</v>
      </c>
      <c r="BS18" s="13">
        <f t="shared" si="57"/>
        <v>0</v>
      </c>
      <c r="BT18" s="17">
        <f t="shared" si="57"/>
        <v>-4675.3</v>
      </c>
      <c r="BU18" s="32">
        <f t="shared" si="36"/>
        <v>4675.3</v>
      </c>
      <c r="BV18" s="33">
        <f t="shared" si="37"/>
        <v>-100</v>
      </c>
    </row>
    <row r="19" spans="1:74" ht="13.5" hidden="1" customHeight="1" x14ac:dyDescent="0.2">
      <c r="A19" s="2"/>
      <c r="B19" s="15"/>
      <c r="C19" s="15"/>
      <c r="D19" s="71">
        <f t="shared" si="0"/>
        <v>0</v>
      </c>
      <c r="E19" s="72" t="e">
        <f t="shared" si="1"/>
        <v>#DIV/0!</v>
      </c>
      <c r="F19" s="15"/>
      <c r="G19" s="15"/>
      <c r="H19" s="71">
        <f t="shared" si="2"/>
        <v>0</v>
      </c>
      <c r="I19" s="72" t="e">
        <f t="shared" si="3"/>
        <v>#DIV/0!</v>
      </c>
      <c r="J19" s="15"/>
      <c r="K19" s="15"/>
      <c r="L19" s="71">
        <f t="shared" si="4"/>
        <v>0</v>
      </c>
      <c r="M19" s="72" t="e">
        <f t="shared" si="5"/>
        <v>#DIV/0!</v>
      </c>
      <c r="N19" s="62">
        <f t="shared" si="44"/>
        <v>0</v>
      </c>
      <c r="O19" s="63">
        <f t="shared" si="45"/>
        <v>0</v>
      </c>
      <c r="P19" s="61">
        <v>-5050</v>
      </c>
      <c r="Q19" s="25">
        <f t="shared" si="8"/>
        <v>5050</v>
      </c>
      <c r="R19" s="26">
        <f t="shared" si="9"/>
        <v>-100</v>
      </c>
      <c r="S19" s="15"/>
      <c r="T19" s="15"/>
      <c r="U19" s="71">
        <f t="shared" si="10"/>
        <v>0</v>
      </c>
      <c r="V19" s="72" t="e">
        <f t="shared" si="11"/>
        <v>#DIV/0!</v>
      </c>
      <c r="W19" s="15"/>
      <c r="X19" s="15"/>
      <c r="Y19" s="27">
        <f t="shared" si="12"/>
        <v>0</v>
      </c>
      <c r="Z19" s="28" t="e">
        <f t="shared" si="13"/>
        <v>#DIV/0!</v>
      </c>
      <c r="AA19" s="15"/>
      <c r="AB19" s="15"/>
      <c r="AC19" s="22">
        <f t="shared" si="14"/>
        <v>0</v>
      </c>
      <c r="AD19" s="12" t="e">
        <f t="shared" si="38"/>
        <v>#DIV/0!</v>
      </c>
      <c r="AE19" s="37">
        <f t="shared" si="15"/>
        <v>0</v>
      </c>
      <c r="AF19" s="13">
        <f t="shared" si="16"/>
        <v>0</v>
      </c>
      <c r="AG19" s="15">
        <v>390</v>
      </c>
      <c r="AH19" s="32">
        <f t="shared" si="46"/>
        <v>-390</v>
      </c>
      <c r="AI19" s="33">
        <f t="shared" si="47"/>
        <v>-100</v>
      </c>
      <c r="AJ19" s="15"/>
      <c r="AK19" s="15"/>
      <c r="AL19" s="22">
        <f t="shared" si="19"/>
        <v>0</v>
      </c>
      <c r="AM19" s="12" t="e">
        <f t="shared" ref="AM19:AM25" si="58">(AK19/AJ19-1)*100</f>
        <v>#DIV/0!</v>
      </c>
      <c r="AN19" s="15"/>
      <c r="AO19" s="15"/>
      <c r="AP19" s="22">
        <f t="shared" si="48"/>
        <v>0</v>
      </c>
      <c r="AQ19" s="12" t="e">
        <f t="shared" ref="AQ19:AQ25" si="59">(AO19/AN19-1)*100</f>
        <v>#DIV/0!</v>
      </c>
      <c r="AR19" s="15"/>
      <c r="AS19" s="15"/>
      <c r="AT19" s="22">
        <f t="shared" si="21"/>
        <v>0</v>
      </c>
      <c r="AU19" s="12" t="e">
        <f t="shared" si="41"/>
        <v>#DIV/0!</v>
      </c>
      <c r="AV19" s="37">
        <f t="shared" si="22"/>
        <v>0</v>
      </c>
      <c r="AW19" s="13">
        <f t="shared" si="23"/>
        <v>0</v>
      </c>
      <c r="AX19" s="15">
        <v>2.06</v>
      </c>
      <c r="AY19" s="32">
        <f t="shared" si="50"/>
        <v>-2.06</v>
      </c>
      <c r="AZ19" s="33">
        <f t="shared" si="51"/>
        <v>-100</v>
      </c>
      <c r="BA19" s="15"/>
      <c r="BB19" s="15"/>
      <c r="BC19" s="22">
        <f t="shared" si="25"/>
        <v>0</v>
      </c>
      <c r="BD19" s="12" t="e">
        <f t="shared" si="26"/>
        <v>#DIV/0!</v>
      </c>
      <c r="BE19" s="15"/>
      <c r="BF19" s="15"/>
      <c r="BG19" s="22">
        <f t="shared" si="52"/>
        <v>0</v>
      </c>
      <c r="BH19" s="12" t="e">
        <f t="shared" si="53"/>
        <v>#DIV/0!</v>
      </c>
      <c r="BI19" s="15"/>
      <c r="BJ19" s="15"/>
      <c r="BK19" s="22">
        <f t="shared" si="29"/>
        <v>0</v>
      </c>
      <c r="BL19" s="12" t="e">
        <f t="shared" si="30"/>
        <v>#DIV/0!</v>
      </c>
      <c r="BM19" s="37">
        <f t="shared" si="54"/>
        <v>0</v>
      </c>
      <c r="BN19" s="13">
        <f t="shared" si="55"/>
        <v>0</v>
      </c>
      <c r="BO19" s="15">
        <v>3.92</v>
      </c>
      <c r="BP19" s="32">
        <f t="shared" si="56"/>
        <v>-3.92</v>
      </c>
      <c r="BQ19" s="33">
        <f t="shared" si="34"/>
        <v>-100</v>
      </c>
      <c r="BR19" s="37">
        <f t="shared" si="57"/>
        <v>0</v>
      </c>
      <c r="BS19" s="13">
        <f t="shared" si="57"/>
        <v>0</v>
      </c>
      <c r="BT19" s="17">
        <f t="shared" si="57"/>
        <v>-4654.0199999999995</v>
      </c>
      <c r="BU19" s="32">
        <f t="shared" si="36"/>
        <v>4654.0199999999995</v>
      </c>
      <c r="BV19" s="33">
        <f t="shared" si="37"/>
        <v>-100</v>
      </c>
    </row>
    <row r="20" spans="1:74" ht="13.5" hidden="1" customHeight="1" thickBot="1" x14ac:dyDescent="0.25">
      <c r="A20" s="3"/>
      <c r="B20" s="15"/>
      <c r="C20" s="15"/>
      <c r="D20" s="71">
        <f t="shared" si="0"/>
        <v>0</v>
      </c>
      <c r="E20" s="72" t="e">
        <f t="shared" si="1"/>
        <v>#DIV/0!</v>
      </c>
      <c r="F20" s="15"/>
      <c r="G20" s="15"/>
      <c r="H20" s="71">
        <f t="shared" si="2"/>
        <v>0</v>
      </c>
      <c r="I20" s="72" t="e">
        <f t="shared" si="3"/>
        <v>#DIV/0!</v>
      </c>
      <c r="J20" s="15"/>
      <c r="K20" s="15"/>
      <c r="L20" s="71">
        <f t="shared" si="4"/>
        <v>0</v>
      </c>
      <c r="M20" s="72" t="e">
        <f t="shared" si="5"/>
        <v>#DIV/0!</v>
      </c>
      <c r="N20" s="62">
        <f t="shared" si="44"/>
        <v>0</v>
      </c>
      <c r="O20" s="63">
        <f t="shared" si="45"/>
        <v>0</v>
      </c>
      <c r="P20" s="64">
        <v>-5220</v>
      </c>
      <c r="Q20" s="25">
        <f t="shared" si="8"/>
        <v>5220</v>
      </c>
      <c r="R20" s="26">
        <f t="shared" si="9"/>
        <v>-100</v>
      </c>
      <c r="S20" s="15"/>
      <c r="T20" s="15"/>
      <c r="U20" s="71">
        <f t="shared" si="10"/>
        <v>0</v>
      </c>
      <c r="V20" s="72" t="e">
        <f t="shared" si="11"/>
        <v>#DIV/0!</v>
      </c>
      <c r="W20" s="15"/>
      <c r="X20" s="15"/>
      <c r="Y20" s="27">
        <f t="shared" si="12"/>
        <v>0</v>
      </c>
      <c r="Z20" s="28" t="e">
        <f t="shared" si="13"/>
        <v>#DIV/0!</v>
      </c>
      <c r="AA20" s="15"/>
      <c r="AB20" s="15"/>
      <c r="AC20" s="22">
        <f t="shared" si="14"/>
        <v>0</v>
      </c>
      <c r="AD20" s="12" t="e">
        <f t="shared" si="38"/>
        <v>#DIV/0!</v>
      </c>
      <c r="AE20" s="37">
        <f t="shared" si="15"/>
        <v>0</v>
      </c>
      <c r="AF20" s="13">
        <f t="shared" si="16"/>
        <v>0</v>
      </c>
      <c r="AG20" s="15">
        <v>60</v>
      </c>
      <c r="AH20" s="32">
        <f t="shared" si="46"/>
        <v>-60</v>
      </c>
      <c r="AI20" s="33">
        <f t="shared" si="47"/>
        <v>-100</v>
      </c>
      <c r="AJ20" s="15"/>
      <c r="AK20" s="15"/>
      <c r="AL20" s="22">
        <f t="shared" si="19"/>
        <v>0</v>
      </c>
      <c r="AM20" s="12" t="e">
        <f t="shared" si="58"/>
        <v>#DIV/0!</v>
      </c>
      <c r="AN20" s="15"/>
      <c r="AO20" s="15"/>
      <c r="AP20" s="22">
        <f t="shared" si="48"/>
        <v>0</v>
      </c>
      <c r="AQ20" s="12" t="e">
        <f t="shared" si="59"/>
        <v>#DIV/0!</v>
      </c>
      <c r="AR20" s="15"/>
      <c r="AS20" s="15"/>
      <c r="AT20" s="22">
        <f t="shared" si="21"/>
        <v>0</v>
      </c>
      <c r="AU20" s="12" t="e">
        <f t="shared" si="41"/>
        <v>#DIV/0!</v>
      </c>
      <c r="AV20" s="37">
        <f t="shared" si="22"/>
        <v>0</v>
      </c>
      <c r="AW20" s="13">
        <f t="shared" si="23"/>
        <v>0</v>
      </c>
      <c r="AX20" s="15">
        <v>2.5499999999999998</v>
      </c>
      <c r="AY20" s="32">
        <f t="shared" si="50"/>
        <v>-2.5499999999999998</v>
      </c>
      <c r="AZ20" s="33">
        <f t="shared" si="51"/>
        <v>-100</v>
      </c>
      <c r="BA20" s="15"/>
      <c r="BB20" s="15"/>
      <c r="BC20" s="22">
        <f t="shared" si="25"/>
        <v>0</v>
      </c>
      <c r="BD20" s="12" t="e">
        <f t="shared" si="26"/>
        <v>#DIV/0!</v>
      </c>
      <c r="BE20" s="15"/>
      <c r="BF20" s="15"/>
      <c r="BG20" s="22">
        <f t="shared" si="52"/>
        <v>0</v>
      </c>
      <c r="BH20" s="12" t="e">
        <f t="shared" si="53"/>
        <v>#DIV/0!</v>
      </c>
      <c r="BI20" s="15"/>
      <c r="BJ20" s="15"/>
      <c r="BK20" s="22">
        <f t="shared" si="29"/>
        <v>0</v>
      </c>
      <c r="BL20" s="12" t="e">
        <f t="shared" si="30"/>
        <v>#DIV/0!</v>
      </c>
      <c r="BM20" s="37">
        <f t="shared" si="54"/>
        <v>0</v>
      </c>
      <c r="BN20" s="13">
        <f t="shared" si="55"/>
        <v>0</v>
      </c>
      <c r="BO20" s="15">
        <v>2.94</v>
      </c>
      <c r="BP20" s="32">
        <f t="shared" si="56"/>
        <v>-2.94</v>
      </c>
      <c r="BQ20" s="33">
        <f t="shared" si="34"/>
        <v>-100</v>
      </c>
      <c r="BR20" s="37">
        <f t="shared" si="57"/>
        <v>0</v>
      </c>
      <c r="BS20" s="13">
        <f t="shared" si="57"/>
        <v>0</v>
      </c>
      <c r="BT20" s="17">
        <f t="shared" si="57"/>
        <v>-5154.51</v>
      </c>
      <c r="BU20" s="32">
        <f t="shared" si="36"/>
        <v>5154.51</v>
      </c>
      <c r="BV20" s="33">
        <f t="shared" si="37"/>
        <v>-100</v>
      </c>
    </row>
    <row r="21" spans="1:74" ht="13.5" hidden="1" customHeight="1" x14ac:dyDescent="0.2">
      <c r="A21" s="2"/>
      <c r="B21" s="15"/>
      <c r="C21" s="15"/>
      <c r="D21" s="71">
        <f t="shared" si="0"/>
        <v>0</v>
      </c>
      <c r="E21" s="72" t="e">
        <f t="shared" si="1"/>
        <v>#DIV/0!</v>
      </c>
      <c r="F21" s="15"/>
      <c r="G21" s="15"/>
      <c r="H21" s="71">
        <f t="shared" si="2"/>
        <v>0</v>
      </c>
      <c r="I21" s="72" t="e">
        <f t="shared" si="3"/>
        <v>#DIV/0!</v>
      </c>
      <c r="J21" s="15"/>
      <c r="K21" s="15"/>
      <c r="L21" s="71">
        <f t="shared" si="4"/>
        <v>0</v>
      </c>
      <c r="M21" s="72" t="e">
        <f t="shared" si="5"/>
        <v>#DIV/0!</v>
      </c>
      <c r="N21" s="62">
        <f t="shared" si="44"/>
        <v>0</v>
      </c>
      <c r="O21" s="63">
        <f t="shared" si="45"/>
        <v>0</v>
      </c>
      <c r="P21" s="61">
        <v>-5390</v>
      </c>
      <c r="Q21" s="25">
        <f t="shared" si="8"/>
        <v>5390</v>
      </c>
      <c r="R21" s="26">
        <f t="shared" si="9"/>
        <v>-100</v>
      </c>
      <c r="S21" s="15"/>
      <c r="T21" s="15"/>
      <c r="U21" s="71">
        <f t="shared" si="10"/>
        <v>0</v>
      </c>
      <c r="V21" s="72" t="e">
        <f t="shared" si="11"/>
        <v>#DIV/0!</v>
      </c>
      <c r="W21" s="15"/>
      <c r="X21" s="15"/>
      <c r="Y21" s="27">
        <f t="shared" si="12"/>
        <v>0</v>
      </c>
      <c r="Z21" s="28" t="e">
        <f t="shared" si="13"/>
        <v>#DIV/0!</v>
      </c>
      <c r="AA21" s="15"/>
      <c r="AB21" s="15"/>
      <c r="AC21" s="22">
        <f t="shared" si="14"/>
        <v>0</v>
      </c>
      <c r="AD21" s="12" t="e">
        <f t="shared" si="38"/>
        <v>#DIV/0!</v>
      </c>
      <c r="AE21" s="37">
        <f t="shared" si="15"/>
        <v>0</v>
      </c>
      <c r="AF21" s="13">
        <f t="shared" si="16"/>
        <v>0</v>
      </c>
      <c r="AG21" s="15">
        <v>250</v>
      </c>
      <c r="AH21" s="32">
        <f t="shared" si="46"/>
        <v>-250</v>
      </c>
      <c r="AI21" s="33">
        <f t="shared" si="47"/>
        <v>-100</v>
      </c>
      <c r="AJ21" s="15"/>
      <c r="AK21" s="15"/>
      <c r="AL21" s="22">
        <f t="shared" si="19"/>
        <v>0</v>
      </c>
      <c r="AM21" s="12" t="e">
        <f t="shared" si="58"/>
        <v>#DIV/0!</v>
      </c>
      <c r="AN21" s="15"/>
      <c r="AO21" s="15"/>
      <c r="AP21" s="22">
        <f t="shared" si="48"/>
        <v>0</v>
      </c>
      <c r="AQ21" s="12" t="e">
        <f t="shared" si="59"/>
        <v>#DIV/0!</v>
      </c>
      <c r="AR21" s="15"/>
      <c r="AS21" s="15"/>
      <c r="AT21" s="22">
        <f t="shared" si="21"/>
        <v>0</v>
      </c>
      <c r="AU21" s="12" t="e">
        <f t="shared" si="41"/>
        <v>#DIV/0!</v>
      </c>
      <c r="AV21" s="37">
        <f t="shared" si="22"/>
        <v>0</v>
      </c>
      <c r="AW21" s="13">
        <f t="shared" si="23"/>
        <v>0</v>
      </c>
      <c r="AX21" s="15">
        <v>7.55</v>
      </c>
      <c r="AY21" s="32">
        <f t="shared" si="50"/>
        <v>-7.55</v>
      </c>
      <c r="AZ21" s="33">
        <f t="shared" si="51"/>
        <v>-100</v>
      </c>
      <c r="BA21" s="15"/>
      <c r="BB21" s="15"/>
      <c r="BC21" s="22">
        <f t="shared" si="25"/>
        <v>0</v>
      </c>
      <c r="BD21" s="12" t="e">
        <f t="shared" si="26"/>
        <v>#DIV/0!</v>
      </c>
      <c r="BE21" s="15"/>
      <c r="BF21" s="15"/>
      <c r="BG21" s="22">
        <f t="shared" si="52"/>
        <v>0</v>
      </c>
      <c r="BH21" s="12" t="e">
        <f t="shared" si="53"/>
        <v>#DIV/0!</v>
      </c>
      <c r="BI21" s="15"/>
      <c r="BJ21" s="15"/>
      <c r="BK21" s="22">
        <f t="shared" si="29"/>
        <v>0</v>
      </c>
      <c r="BL21" s="12" t="e">
        <f t="shared" si="30"/>
        <v>#DIV/0!</v>
      </c>
      <c r="BM21" s="37">
        <f t="shared" si="54"/>
        <v>0</v>
      </c>
      <c r="BN21" s="13">
        <f t="shared" si="55"/>
        <v>0</v>
      </c>
      <c r="BO21" s="15">
        <v>6.86</v>
      </c>
      <c r="BP21" s="32">
        <f t="shared" si="56"/>
        <v>-6.86</v>
      </c>
      <c r="BQ21" s="33">
        <f t="shared" si="34"/>
        <v>-100</v>
      </c>
      <c r="BR21" s="37">
        <f t="shared" si="57"/>
        <v>0</v>
      </c>
      <c r="BS21" s="13">
        <f t="shared" si="57"/>
        <v>0</v>
      </c>
      <c r="BT21" s="17">
        <f t="shared" si="57"/>
        <v>-5125.59</v>
      </c>
      <c r="BU21" s="32">
        <f t="shared" si="36"/>
        <v>5125.59</v>
      </c>
      <c r="BV21" s="33">
        <f t="shared" si="37"/>
        <v>-100</v>
      </c>
    </row>
    <row r="22" spans="1:74" ht="13.5" hidden="1" customHeight="1" thickBot="1" x14ac:dyDescent="0.25">
      <c r="A22" s="2"/>
      <c r="B22" s="15"/>
      <c r="C22" s="15"/>
      <c r="D22" s="71">
        <f t="shared" si="0"/>
        <v>0</v>
      </c>
      <c r="E22" s="72" t="e">
        <f t="shared" si="1"/>
        <v>#DIV/0!</v>
      </c>
      <c r="F22" s="15"/>
      <c r="G22" s="15"/>
      <c r="H22" s="71">
        <f t="shared" si="2"/>
        <v>0</v>
      </c>
      <c r="I22" s="72" t="e">
        <f t="shared" si="3"/>
        <v>#DIV/0!</v>
      </c>
      <c r="J22" s="15"/>
      <c r="K22" s="15"/>
      <c r="L22" s="71">
        <f t="shared" si="4"/>
        <v>0</v>
      </c>
      <c r="M22" s="72" t="e">
        <f t="shared" si="5"/>
        <v>#DIV/0!</v>
      </c>
      <c r="N22" s="62">
        <f t="shared" si="44"/>
        <v>0</v>
      </c>
      <c r="O22" s="63">
        <f t="shared" si="45"/>
        <v>0</v>
      </c>
      <c r="P22" s="64">
        <v>-5560</v>
      </c>
      <c r="Q22" s="25">
        <f t="shared" si="8"/>
        <v>5560</v>
      </c>
      <c r="R22" s="26">
        <f t="shared" si="9"/>
        <v>-100</v>
      </c>
      <c r="S22" s="15"/>
      <c r="T22" s="15"/>
      <c r="U22" s="71">
        <f t="shared" si="10"/>
        <v>0</v>
      </c>
      <c r="V22" s="72" t="e">
        <f t="shared" si="11"/>
        <v>#DIV/0!</v>
      </c>
      <c r="W22" s="15"/>
      <c r="X22" s="15"/>
      <c r="Y22" s="27">
        <f t="shared" si="12"/>
        <v>0</v>
      </c>
      <c r="Z22" s="28" t="e">
        <f t="shared" si="13"/>
        <v>#DIV/0!</v>
      </c>
      <c r="AA22" s="15"/>
      <c r="AB22" s="15"/>
      <c r="AC22" s="22">
        <f t="shared" si="14"/>
        <v>0</v>
      </c>
      <c r="AD22" s="12" t="e">
        <f t="shared" si="38"/>
        <v>#DIV/0!</v>
      </c>
      <c r="AE22" s="37">
        <f t="shared" si="15"/>
        <v>0</v>
      </c>
      <c r="AF22" s="13">
        <f t="shared" si="16"/>
        <v>0</v>
      </c>
      <c r="AG22" s="15">
        <v>250</v>
      </c>
      <c r="AH22" s="32">
        <f t="shared" si="46"/>
        <v>-250</v>
      </c>
      <c r="AI22" s="33">
        <f t="shared" si="47"/>
        <v>-100</v>
      </c>
      <c r="AJ22" s="15"/>
      <c r="AK22" s="15"/>
      <c r="AL22" s="22">
        <f t="shared" si="19"/>
        <v>0</v>
      </c>
      <c r="AM22" s="12" t="e">
        <f t="shared" si="58"/>
        <v>#DIV/0!</v>
      </c>
      <c r="AN22" s="15"/>
      <c r="AO22" s="15"/>
      <c r="AP22" s="22">
        <f t="shared" si="48"/>
        <v>0</v>
      </c>
      <c r="AQ22" s="12" t="e">
        <f t="shared" si="59"/>
        <v>#DIV/0!</v>
      </c>
      <c r="AR22" s="15"/>
      <c r="AS22" s="15"/>
      <c r="AT22" s="22">
        <f t="shared" si="21"/>
        <v>0</v>
      </c>
      <c r="AU22" s="12" t="e">
        <f t="shared" si="41"/>
        <v>#DIV/0!</v>
      </c>
      <c r="AV22" s="37">
        <f t="shared" si="22"/>
        <v>0</v>
      </c>
      <c r="AW22" s="13">
        <f t="shared" si="23"/>
        <v>0</v>
      </c>
      <c r="AX22" s="15">
        <v>4.8</v>
      </c>
      <c r="AY22" s="32">
        <f t="shared" si="50"/>
        <v>-4.8</v>
      </c>
      <c r="AZ22" s="33">
        <f t="shared" si="51"/>
        <v>-100</v>
      </c>
      <c r="BA22" s="15"/>
      <c r="BB22" s="15"/>
      <c r="BC22" s="22">
        <f t="shared" si="25"/>
        <v>0</v>
      </c>
      <c r="BD22" s="12" t="e">
        <f t="shared" si="26"/>
        <v>#DIV/0!</v>
      </c>
      <c r="BE22" s="15"/>
      <c r="BF22" s="15"/>
      <c r="BG22" s="22">
        <f t="shared" si="52"/>
        <v>0</v>
      </c>
      <c r="BH22" s="12" t="e">
        <f t="shared" si="53"/>
        <v>#DIV/0!</v>
      </c>
      <c r="BI22" s="15"/>
      <c r="BJ22" s="15"/>
      <c r="BK22" s="22">
        <f t="shared" si="29"/>
        <v>0</v>
      </c>
      <c r="BL22" s="12" t="e">
        <f t="shared" si="30"/>
        <v>#DIV/0!</v>
      </c>
      <c r="BM22" s="37">
        <f t="shared" si="54"/>
        <v>0</v>
      </c>
      <c r="BN22" s="13">
        <f t="shared" si="55"/>
        <v>0</v>
      </c>
      <c r="BO22" s="15">
        <v>6.86</v>
      </c>
      <c r="BP22" s="32">
        <f t="shared" si="56"/>
        <v>-6.86</v>
      </c>
      <c r="BQ22" s="33">
        <f t="shared" si="34"/>
        <v>-100</v>
      </c>
      <c r="BR22" s="37">
        <f t="shared" si="57"/>
        <v>0</v>
      </c>
      <c r="BS22" s="13">
        <f t="shared" si="57"/>
        <v>0</v>
      </c>
      <c r="BT22" s="17">
        <f t="shared" si="57"/>
        <v>-5298.34</v>
      </c>
      <c r="BU22" s="32">
        <f t="shared" si="36"/>
        <v>5298.34</v>
      </c>
      <c r="BV22" s="33">
        <f t="shared" si="37"/>
        <v>-100</v>
      </c>
    </row>
    <row r="23" spans="1:74" ht="13.5" hidden="1" customHeight="1" x14ac:dyDescent="0.2">
      <c r="A23" s="2"/>
      <c r="B23" s="15"/>
      <c r="C23" s="15"/>
      <c r="D23" s="71">
        <f t="shared" si="0"/>
        <v>0</v>
      </c>
      <c r="E23" s="72" t="e">
        <f t="shared" si="1"/>
        <v>#DIV/0!</v>
      </c>
      <c r="F23" s="15"/>
      <c r="G23" s="15"/>
      <c r="H23" s="71">
        <f t="shared" si="2"/>
        <v>0</v>
      </c>
      <c r="I23" s="72" t="e">
        <f t="shared" si="3"/>
        <v>#DIV/0!</v>
      </c>
      <c r="J23" s="15"/>
      <c r="K23" s="15"/>
      <c r="L23" s="71">
        <f t="shared" si="4"/>
        <v>0</v>
      </c>
      <c r="M23" s="72" t="e">
        <f t="shared" si="5"/>
        <v>#DIV/0!</v>
      </c>
      <c r="N23" s="62">
        <f t="shared" si="44"/>
        <v>0</v>
      </c>
      <c r="O23" s="63">
        <f t="shared" si="45"/>
        <v>0</v>
      </c>
      <c r="P23" s="61">
        <v>-5730</v>
      </c>
      <c r="Q23" s="25"/>
      <c r="R23" s="26">
        <f t="shared" si="9"/>
        <v>-100</v>
      </c>
      <c r="S23" s="15"/>
      <c r="T23" s="15"/>
      <c r="U23" s="71">
        <f t="shared" si="10"/>
        <v>0</v>
      </c>
      <c r="V23" s="72" t="e">
        <f t="shared" si="11"/>
        <v>#DIV/0!</v>
      </c>
      <c r="W23" s="15"/>
      <c r="X23" s="15"/>
      <c r="Y23" s="27">
        <f t="shared" si="12"/>
        <v>0</v>
      </c>
      <c r="Z23" s="28" t="e">
        <f t="shared" si="13"/>
        <v>#DIV/0!</v>
      </c>
      <c r="AA23" s="15"/>
      <c r="AB23" s="15"/>
      <c r="AC23" s="22">
        <f t="shared" si="14"/>
        <v>0</v>
      </c>
      <c r="AD23" s="12" t="e">
        <f t="shared" si="38"/>
        <v>#DIV/0!</v>
      </c>
      <c r="AE23" s="37">
        <f t="shared" si="15"/>
        <v>0</v>
      </c>
      <c r="AF23" s="13">
        <f t="shared" si="16"/>
        <v>0</v>
      </c>
      <c r="AG23" s="15">
        <v>120</v>
      </c>
      <c r="AH23" s="32">
        <f t="shared" si="46"/>
        <v>-120</v>
      </c>
      <c r="AI23" s="33">
        <f t="shared" si="47"/>
        <v>-100</v>
      </c>
      <c r="AJ23" s="15"/>
      <c r="AK23" s="15"/>
      <c r="AL23" s="22">
        <f t="shared" si="19"/>
        <v>0</v>
      </c>
      <c r="AM23" s="12" t="e">
        <f t="shared" si="58"/>
        <v>#DIV/0!</v>
      </c>
      <c r="AN23" s="15"/>
      <c r="AO23" s="15"/>
      <c r="AP23" s="22">
        <f t="shared" si="48"/>
        <v>0</v>
      </c>
      <c r="AQ23" s="12" t="e">
        <f t="shared" si="59"/>
        <v>#DIV/0!</v>
      </c>
      <c r="AR23" s="15"/>
      <c r="AS23" s="15"/>
      <c r="AT23" s="22">
        <f t="shared" si="21"/>
        <v>0</v>
      </c>
      <c r="AU23" s="12" t="e">
        <f t="shared" si="41"/>
        <v>#DIV/0!</v>
      </c>
      <c r="AV23" s="37">
        <f t="shared" si="22"/>
        <v>0</v>
      </c>
      <c r="AW23" s="13">
        <f t="shared" si="23"/>
        <v>0</v>
      </c>
      <c r="AX23" s="15">
        <v>3.43</v>
      </c>
      <c r="AY23" s="32">
        <f t="shared" si="50"/>
        <v>-3.43</v>
      </c>
      <c r="AZ23" s="33">
        <f t="shared" si="51"/>
        <v>-100</v>
      </c>
      <c r="BA23" s="15"/>
      <c r="BB23" s="15"/>
      <c r="BC23" s="22">
        <f t="shared" si="25"/>
        <v>0</v>
      </c>
      <c r="BD23" s="12" t="e">
        <f t="shared" si="26"/>
        <v>#DIV/0!</v>
      </c>
      <c r="BE23" s="15"/>
      <c r="BF23" s="15"/>
      <c r="BG23" s="22">
        <f t="shared" si="52"/>
        <v>0</v>
      </c>
      <c r="BH23" s="12" t="e">
        <f t="shared" si="53"/>
        <v>#DIV/0!</v>
      </c>
      <c r="BI23" s="15"/>
      <c r="BJ23" s="15"/>
      <c r="BK23" s="22">
        <f t="shared" si="29"/>
        <v>0</v>
      </c>
      <c r="BL23" s="12" t="e">
        <f t="shared" si="30"/>
        <v>#DIV/0!</v>
      </c>
      <c r="BM23" s="37">
        <f t="shared" si="54"/>
        <v>0</v>
      </c>
      <c r="BN23" s="13">
        <f t="shared" si="55"/>
        <v>0</v>
      </c>
      <c r="BO23" s="15">
        <v>4.9000000000000004</v>
      </c>
      <c r="BP23" s="32">
        <f t="shared" si="56"/>
        <v>-4.9000000000000004</v>
      </c>
      <c r="BQ23" s="33">
        <f t="shared" si="34"/>
        <v>-100</v>
      </c>
      <c r="BR23" s="37">
        <f t="shared" si="57"/>
        <v>0</v>
      </c>
      <c r="BS23" s="13">
        <f t="shared" si="57"/>
        <v>0</v>
      </c>
      <c r="BT23" s="17">
        <f t="shared" si="57"/>
        <v>-5601.67</v>
      </c>
      <c r="BU23" s="32">
        <f t="shared" si="36"/>
        <v>5601.67</v>
      </c>
      <c r="BV23" s="33">
        <f t="shared" si="37"/>
        <v>-100</v>
      </c>
    </row>
    <row r="24" spans="1:74" ht="13.5" hidden="1" customHeight="1" thickBot="1" x14ac:dyDescent="0.25">
      <c r="A24" s="6"/>
      <c r="B24" s="16"/>
      <c r="C24" s="16"/>
      <c r="D24" s="73">
        <f t="shared" si="0"/>
        <v>0</v>
      </c>
      <c r="E24" s="74" t="e">
        <f t="shared" si="1"/>
        <v>#DIV/0!</v>
      </c>
      <c r="F24" s="16"/>
      <c r="G24" s="16"/>
      <c r="H24" s="73">
        <f t="shared" si="2"/>
        <v>0</v>
      </c>
      <c r="I24" s="74" t="e">
        <f t="shared" si="3"/>
        <v>#DIV/0!</v>
      </c>
      <c r="J24" s="16"/>
      <c r="K24" s="16"/>
      <c r="L24" s="73">
        <f t="shared" si="4"/>
        <v>0</v>
      </c>
      <c r="M24" s="74" t="e">
        <f t="shared" si="5"/>
        <v>#DIV/0!</v>
      </c>
      <c r="N24" s="62">
        <f t="shared" si="44"/>
        <v>0</v>
      </c>
      <c r="O24" s="63">
        <f t="shared" si="45"/>
        <v>0</v>
      </c>
      <c r="P24" s="64">
        <v>-5900</v>
      </c>
      <c r="Q24" s="25">
        <f t="shared" si="8"/>
        <v>5900</v>
      </c>
      <c r="R24" s="26">
        <f t="shared" si="9"/>
        <v>-100</v>
      </c>
      <c r="S24" s="16"/>
      <c r="T24" s="16"/>
      <c r="U24" s="73">
        <f t="shared" si="10"/>
        <v>0</v>
      </c>
      <c r="V24" s="74" t="e">
        <f t="shared" si="11"/>
        <v>#DIV/0!</v>
      </c>
      <c r="W24" s="16"/>
      <c r="X24" s="16"/>
      <c r="Y24" s="29">
        <f t="shared" si="12"/>
        <v>0</v>
      </c>
      <c r="Z24" s="30" t="e">
        <f t="shared" si="13"/>
        <v>#DIV/0!</v>
      </c>
      <c r="AA24" s="16"/>
      <c r="AB24" s="16"/>
      <c r="AC24" s="23">
        <f t="shared" si="14"/>
        <v>0</v>
      </c>
      <c r="AD24" s="24" t="e">
        <f t="shared" si="38"/>
        <v>#DIV/0!</v>
      </c>
      <c r="AE24" s="37">
        <f t="shared" si="15"/>
        <v>0</v>
      </c>
      <c r="AF24" s="13">
        <f t="shared" si="16"/>
        <v>0</v>
      </c>
      <c r="AG24" s="16">
        <v>453</v>
      </c>
      <c r="AH24" s="32">
        <f t="shared" si="46"/>
        <v>-453</v>
      </c>
      <c r="AI24" s="33">
        <f t="shared" si="47"/>
        <v>-100</v>
      </c>
      <c r="AJ24" s="16"/>
      <c r="AK24" s="16"/>
      <c r="AL24" s="23">
        <f t="shared" si="19"/>
        <v>0</v>
      </c>
      <c r="AM24" s="24" t="e">
        <f t="shared" si="58"/>
        <v>#DIV/0!</v>
      </c>
      <c r="AN24" s="16"/>
      <c r="AO24" s="16"/>
      <c r="AP24" s="23">
        <f t="shared" si="48"/>
        <v>0</v>
      </c>
      <c r="AQ24" s="24" t="e">
        <f t="shared" si="59"/>
        <v>#DIV/0!</v>
      </c>
      <c r="AR24" s="16"/>
      <c r="AS24" s="16"/>
      <c r="AT24" s="22">
        <f t="shared" si="21"/>
        <v>0</v>
      </c>
      <c r="AU24" s="24" t="e">
        <f t="shared" si="41"/>
        <v>#DIV/0!</v>
      </c>
      <c r="AV24" s="37">
        <f t="shared" si="22"/>
        <v>0</v>
      </c>
      <c r="AW24" s="13">
        <f t="shared" si="23"/>
        <v>0</v>
      </c>
      <c r="AX24" s="16">
        <v>3.92</v>
      </c>
      <c r="AY24" s="32">
        <f t="shared" si="50"/>
        <v>-3.92</v>
      </c>
      <c r="AZ24" s="33">
        <f t="shared" si="51"/>
        <v>-100</v>
      </c>
      <c r="BA24" s="16"/>
      <c r="BB24" s="16"/>
      <c r="BC24" s="23">
        <f t="shared" si="25"/>
        <v>0</v>
      </c>
      <c r="BD24" s="24" t="e">
        <f t="shared" si="26"/>
        <v>#DIV/0!</v>
      </c>
      <c r="BE24" s="16"/>
      <c r="BF24" s="16"/>
      <c r="BG24" s="23">
        <f t="shared" si="52"/>
        <v>0</v>
      </c>
      <c r="BH24" s="24" t="e">
        <f t="shared" si="53"/>
        <v>#DIV/0!</v>
      </c>
      <c r="BI24" s="16"/>
      <c r="BJ24" s="16"/>
      <c r="BK24" s="22">
        <f t="shared" si="29"/>
        <v>0</v>
      </c>
      <c r="BL24" s="24" t="e">
        <f t="shared" si="30"/>
        <v>#DIV/0!</v>
      </c>
      <c r="BM24" s="37">
        <f t="shared" si="54"/>
        <v>0</v>
      </c>
      <c r="BN24" s="13">
        <f t="shared" si="55"/>
        <v>0</v>
      </c>
      <c r="BO24" s="16">
        <v>6.86</v>
      </c>
      <c r="BP24" s="32">
        <f t="shared" si="56"/>
        <v>-6.86</v>
      </c>
      <c r="BQ24" s="33">
        <f t="shared" si="34"/>
        <v>-100</v>
      </c>
      <c r="BR24" s="37">
        <f t="shared" si="57"/>
        <v>0</v>
      </c>
      <c r="BS24" s="13">
        <f t="shared" si="57"/>
        <v>0</v>
      </c>
      <c r="BT24" s="17">
        <f t="shared" si="57"/>
        <v>-5436.22</v>
      </c>
      <c r="BU24" s="32">
        <f t="shared" si="36"/>
        <v>5436.22</v>
      </c>
      <c r="BV24" s="33">
        <f t="shared" si="37"/>
        <v>-100</v>
      </c>
    </row>
    <row r="25" spans="1:74" s="109" customFormat="1" ht="25.5" customHeight="1" thickBot="1" x14ac:dyDescent="0.25">
      <c r="A25" s="101" t="s">
        <v>90</v>
      </c>
      <c r="B25" s="102">
        <f>SUM(B16:B24)</f>
        <v>1147</v>
      </c>
      <c r="C25" s="102">
        <f>SUM(C16:C24)</f>
        <v>1159</v>
      </c>
      <c r="D25" s="102">
        <f t="shared" si="0"/>
        <v>12</v>
      </c>
      <c r="E25" s="103">
        <f t="shared" si="1"/>
        <v>1.0462074978204061</v>
      </c>
      <c r="F25" s="102">
        <f>SUM(F16:F24)</f>
        <v>1228</v>
      </c>
      <c r="G25" s="102">
        <f>SUM(G16:G24)</f>
        <v>1151</v>
      </c>
      <c r="H25" s="102">
        <f t="shared" si="2"/>
        <v>-77</v>
      </c>
      <c r="I25" s="103">
        <f t="shared" si="3"/>
        <v>-6.2703583061889283</v>
      </c>
      <c r="J25" s="102">
        <f>SUM(J16:J24)</f>
        <v>1036</v>
      </c>
      <c r="K25" s="102">
        <f>SUM(K16:K24)</f>
        <v>852</v>
      </c>
      <c r="L25" s="102">
        <f t="shared" si="4"/>
        <v>-184</v>
      </c>
      <c r="M25" s="103">
        <f t="shared" si="5"/>
        <v>-17.760617760617759</v>
      </c>
      <c r="N25" s="102">
        <f>SUM(N16:N24)</f>
        <v>3411</v>
      </c>
      <c r="O25" s="102">
        <f>SUM(O16:O24)</f>
        <v>3162</v>
      </c>
      <c r="P25" s="102">
        <v>3196</v>
      </c>
      <c r="Q25" s="105">
        <f t="shared" si="8"/>
        <v>-34</v>
      </c>
      <c r="R25" s="106">
        <f t="shared" si="9"/>
        <v>-1.0638297872340385</v>
      </c>
      <c r="S25" s="102">
        <f>SUM(S16:S24)</f>
        <v>897</v>
      </c>
      <c r="T25" s="102">
        <f>SUM(T16:T24)</f>
        <v>0</v>
      </c>
      <c r="U25" s="102">
        <f t="shared" si="10"/>
        <v>-897</v>
      </c>
      <c r="V25" s="103">
        <f t="shared" si="11"/>
        <v>-100</v>
      </c>
      <c r="W25" s="102">
        <f>SUM(W16:W24)</f>
        <v>348</v>
      </c>
      <c r="X25" s="102">
        <f>SUM(X16:X24)</f>
        <v>0</v>
      </c>
      <c r="Y25" s="102">
        <f t="shared" si="12"/>
        <v>-348</v>
      </c>
      <c r="Z25" s="103">
        <f t="shared" si="13"/>
        <v>-100</v>
      </c>
      <c r="AA25" s="102">
        <f>SUM(AA16:AA24)</f>
        <v>547</v>
      </c>
      <c r="AB25" s="102">
        <f>SUM(AB16:AB24)</f>
        <v>0</v>
      </c>
      <c r="AC25" s="102">
        <f t="shared" si="14"/>
        <v>-547</v>
      </c>
      <c r="AD25" s="103">
        <f t="shared" si="38"/>
        <v>-100</v>
      </c>
      <c r="AE25" s="102">
        <f>SUM(AE16:AE24)</f>
        <v>1792</v>
      </c>
      <c r="AF25" s="102">
        <f>SUM(AF16:AF24)</f>
        <v>0</v>
      </c>
      <c r="AG25" s="102">
        <f>SUM(AG16:AG17)</f>
        <v>1567</v>
      </c>
      <c r="AH25" s="102">
        <f>SUM(AF25-AG25)</f>
        <v>-1567</v>
      </c>
      <c r="AI25" s="103">
        <f>(AF25/AG25-1)*100</f>
        <v>-100</v>
      </c>
      <c r="AJ25" s="102">
        <f>SUM(AJ16:AJ24)</f>
        <v>0</v>
      </c>
      <c r="AK25" s="102">
        <f>SUM(AK16:AK24)</f>
        <v>0</v>
      </c>
      <c r="AL25" s="102">
        <f t="shared" si="19"/>
        <v>0</v>
      </c>
      <c r="AM25" s="103" t="e">
        <f t="shared" si="58"/>
        <v>#DIV/0!</v>
      </c>
      <c r="AN25" s="102">
        <f>SUM(AN16:AN24)</f>
        <v>0</v>
      </c>
      <c r="AO25" s="102">
        <f>SUM(AO16:AO24)</f>
        <v>0</v>
      </c>
      <c r="AP25" s="102">
        <f t="shared" si="48"/>
        <v>0</v>
      </c>
      <c r="AQ25" s="103" t="e">
        <f t="shared" si="59"/>
        <v>#DIV/0!</v>
      </c>
      <c r="AR25" s="102">
        <v>0</v>
      </c>
      <c r="AS25" s="102">
        <f>SUM(AS16:AS24)</f>
        <v>0</v>
      </c>
      <c r="AT25" s="102">
        <f t="shared" si="21"/>
        <v>0</v>
      </c>
      <c r="AU25" s="103" t="e">
        <f t="shared" si="41"/>
        <v>#DIV/0!</v>
      </c>
      <c r="AV25" s="102">
        <f>SUM(AV16:AV24)</f>
        <v>0</v>
      </c>
      <c r="AW25" s="102">
        <f>SUM(AW16:AW24)</f>
        <v>0</v>
      </c>
      <c r="AX25" s="102">
        <v>0</v>
      </c>
      <c r="AY25" s="102">
        <f>SUM(AW25-AX25)</f>
        <v>0</v>
      </c>
      <c r="AZ25" s="103" t="e">
        <f>(AW25/AX25-1)*100</f>
        <v>#DIV/0!</v>
      </c>
      <c r="BA25" s="102">
        <f>SUM(BA16:BA24)</f>
        <v>1147</v>
      </c>
      <c r="BB25" s="102">
        <f>SUM(BB16:BB24)</f>
        <v>0</v>
      </c>
      <c r="BC25" s="102">
        <f t="shared" si="25"/>
        <v>-1147</v>
      </c>
      <c r="BD25" s="103">
        <f t="shared" si="26"/>
        <v>-100</v>
      </c>
      <c r="BE25" s="102">
        <f>SUM(BE16:BE24)</f>
        <v>706</v>
      </c>
      <c r="BF25" s="102">
        <f>SUM(BF16:BF24)</f>
        <v>0</v>
      </c>
      <c r="BG25" s="102">
        <f>SUM(BG16:BG24)</f>
        <v>-706</v>
      </c>
      <c r="BH25" s="106">
        <f>(BF25/BE25-1)*100</f>
        <v>-100</v>
      </c>
      <c r="BI25" s="102">
        <f>SUM(BI16:BI24)</f>
        <v>1099</v>
      </c>
      <c r="BJ25" s="102">
        <f>SUM(BJ16:BJ24)</f>
        <v>0</v>
      </c>
      <c r="BK25" s="102">
        <f t="shared" si="29"/>
        <v>-1099</v>
      </c>
      <c r="BL25" s="103">
        <f t="shared" si="30"/>
        <v>-100</v>
      </c>
      <c r="BM25" s="97">
        <f t="shared" si="54"/>
        <v>2952</v>
      </c>
      <c r="BN25" s="110">
        <f t="shared" si="55"/>
        <v>0</v>
      </c>
      <c r="BO25" s="107">
        <f>SUM(BO16:BO17)</f>
        <v>9020</v>
      </c>
      <c r="BP25" s="102">
        <f>SUM(BN25-BO25)</f>
        <v>-9020</v>
      </c>
      <c r="BQ25" s="103">
        <f>(BN25/BO25-1)*100</f>
        <v>-100</v>
      </c>
      <c r="BR25" s="102">
        <f>SUM(BR16:BR24)</f>
        <v>8155</v>
      </c>
      <c r="BS25" s="102">
        <f>SUM(BS16:BS24)</f>
        <v>3162</v>
      </c>
      <c r="BT25" s="108">
        <f t="shared" ref="BT25" si="60">P25+AG25+AX25+BO25</f>
        <v>13783</v>
      </c>
      <c r="BU25" s="102">
        <f>SUM(BS25-BT25)</f>
        <v>-10621</v>
      </c>
      <c r="BV25" s="103">
        <f>(BS25/BT25-1)*100</f>
        <v>-77.05869549444968</v>
      </c>
    </row>
    <row r="26" spans="1:74" s="96" customFormat="1" ht="13.5" customHeight="1" thickBot="1" x14ac:dyDescent="0.25">
      <c r="A26" s="4" t="s">
        <v>80</v>
      </c>
      <c r="B26" s="10">
        <f>SUM(B15+B25)</f>
        <v>3719</v>
      </c>
      <c r="C26" s="10">
        <f t="shared" ref="C26:BN26" si="61">SUM(C15+C25)</f>
        <v>3773</v>
      </c>
      <c r="D26" s="10">
        <f t="shared" si="61"/>
        <v>54</v>
      </c>
      <c r="E26" s="11">
        <f t="shared" si="61"/>
        <v>2.6791779488313017</v>
      </c>
      <c r="F26" s="10">
        <f t="shared" si="61"/>
        <v>3769</v>
      </c>
      <c r="G26" s="10">
        <f t="shared" si="61"/>
        <v>3918</v>
      </c>
      <c r="H26" s="10">
        <f t="shared" si="61"/>
        <v>149</v>
      </c>
      <c r="I26" s="11">
        <f t="shared" si="61"/>
        <v>2.6237778606745028</v>
      </c>
      <c r="J26" s="10">
        <f t="shared" si="61"/>
        <v>3645</v>
      </c>
      <c r="K26" s="10">
        <f t="shared" si="61"/>
        <v>3134</v>
      </c>
      <c r="L26" s="10">
        <f t="shared" si="61"/>
        <v>-511</v>
      </c>
      <c r="M26" s="10">
        <f t="shared" si="61"/>
        <v>-30.29415551454646</v>
      </c>
      <c r="N26" s="10">
        <f t="shared" si="61"/>
        <v>11133</v>
      </c>
      <c r="O26" s="10">
        <f t="shared" si="61"/>
        <v>10825</v>
      </c>
      <c r="P26" s="10">
        <f t="shared" si="61"/>
        <v>14508</v>
      </c>
      <c r="Q26" s="10">
        <f t="shared" si="61"/>
        <v>-3683</v>
      </c>
      <c r="R26" s="10">
        <f t="shared" si="61"/>
        <v>-33.321609136597544</v>
      </c>
      <c r="S26" s="10">
        <f t="shared" si="61"/>
        <v>3013</v>
      </c>
      <c r="T26" s="10">
        <f t="shared" si="61"/>
        <v>0</v>
      </c>
      <c r="U26" s="10">
        <f t="shared" si="61"/>
        <v>-3013</v>
      </c>
      <c r="V26" s="10">
        <f t="shared" si="61"/>
        <v>-200</v>
      </c>
      <c r="W26" s="10">
        <f t="shared" si="61"/>
        <v>348</v>
      </c>
      <c r="X26" s="10">
        <f t="shared" si="61"/>
        <v>0</v>
      </c>
      <c r="Y26" s="10">
        <f t="shared" si="61"/>
        <v>-348</v>
      </c>
      <c r="Z26" s="10" t="e">
        <f t="shared" si="61"/>
        <v>#DIV/0!</v>
      </c>
      <c r="AA26" s="10">
        <f t="shared" si="61"/>
        <v>547</v>
      </c>
      <c r="AB26" s="10">
        <f t="shared" si="61"/>
        <v>0</v>
      </c>
      <c r="AC26" s="10">
        <f t="shared" si="61"/>
        <v>-547</v>
      </c>
      <c r="AD26" s="10" t="e">
        <f t="shared" si="61"/>
        <v>#DIV/0!</v>
      </c>
      <c r="AE26" s="10">
        <f t="shared" si="61"/>
        <v>3908</v>
      </c>
      <c r="AF26" s="10">
        <f t="shared" si="61"/>
        <v>0</v>
      </c>
      <c r="AG26" s="10">
        <f t="shared" si="61"/>
        <v>4190</v>
      </c>
      <c r="AH26" s="10">
        <f t="shared" si="61"/>
        <v>-4190</v>
      </c>
      <c r="AI26" s="10">
        <f t="shared" si="61"/>
        <v>-200</v>
      </c>
      <c r="AJ26" s="10">
        <f t="shared" si="61"/>
        <v>0</v>
      </c>
      <c r="AK26" s="10">
        <f t="shared" si="61"/>
        <v>0</v>
      </c>
      <c r="AL26" s="10">
        <f t="shared" si="61"/>
        <v>0</v>
      </c>
      <c r="AM26" s="10" t="e">
        <f t="shared" si="61"/>
        <v>#DIV/0!</v>
      </c>
      <c r="AN26" s="10">
        <f t="shared" si="61"/>
        <v>0</v>
      </c>
      <c r="AO26" s="10">
        <f t="shared" si="61"/>
        <v>0</v>
      </c>
      <c r="AP26" s="10">
        <f t="shared" si="61"/>
        <v>0</v>
      </c>
      <c r="AQ26" s="10" t="e">
        <f t="shared" si="61"/>
        <v>#DIV/0!</v>
      </c>
      <c r="AR26" s="10">
        <f t="shared" si="61"/>
        <v>0</v>
      </c>
      <c r="AS26" s="10">
        <f t="shared" si="61"/>
        <v>0</v>
      </c>
      <c r="AT26" s="10">
        <f t="shared" si="61"/>
        <v>0</v>
      </c>
      <c r="AU26" s="10" t="e">
        <f t="shared" si="61"/>
        <v>#DIV/0!</v>
      </c>
      <c r="AV26" s="10">
        <f t="shared" si="61"/>
        <v>0</v>
      </c>
      <c r="AW26" s="10">
        <f t="shared" si="61"/>
        <v>0</v>
      </c>
      <c r="AX26" s="10">
        <f t="shared" si="61"/>
        <v>0</v>
      </c>
      <c r="AY26" s="10">
        <f t="shared" si="61"/>
        <v>0</v>
      </c>
      <c r="AZ26" s="10" t="e">
        <f t="shared" si="61"/>
        <v>#DIV/0!</v>
      </c>
      <c r="BA26" s="10">
        <f t="shared" si="61"/>
        <v>1147</v>
      </c>
      <c r="BB26" s="10">
        <f t="shared" si="61"/>
        <v>0</v>
      </c>
      <c r="BC26" s="10">
        <f t="shared" si="61"/>
        <v>-1147</v>
      </c>
      <c r="BD26" s="10" t="e">
        <f t="shared" si="61"/>
        <v>#DIV/0!</v>
      </c>
      <c r="BE26" s="10">
        <f t="shared" si="61"/>
        <v>2578</v>
      </c>
      <c r="BF26" s="10">
        <f t="shared" si="61"/>
        <v>0</v>
      </c>
      <c r="BG26" s="10">
        <f t="shared" si="61"/>
        <v>-2578</v>
      </c>
      <c r="BH26" s="10">
        <f t="shared" si="61"/>
        <v>-200</v>
      </c>
      <c r="BI26" s="10">
        <f t="shared" si="61"/>
        <v>3700</v>
      </c>
      <c r="BJ26" s="10">
        <f t="shared" si="61"/>
        <v>0</v>
      </c>
      <c r="BK26" s="10">
        <f t="shared" si="61"/>
        <v>-3700</v>
      </c>
      <c r="BL26" s="10">
        <f t="shared" si="61"/>
        <v>-200</v>
      </c>
      <c r="BM26" s="10">
        <f t="shared" si="61"/>
        <v>7425</v>
      </c>
      <c r="BN26" s="10">
        <f t="shared" si="61"/>
        <v>0</v>
      </c>
      <c r="BO26" s="10">
        <f t="shared" ref="BO26:BV26" si="62">SUM(BO15+BO25)</f>
        <v>18171.849999999999</v>
      </c>
      <c r="BP26" s="10">
        <f t="shared" si="62"/>
        <v>-18171.849999999999</v>
      </c>
      <c r="BQ26" s="10">
        <f t="shared" si="62"/>
        <v>-200</v>
      </c>
      <c r="BR26" s="10">
        <f t="shared" si="62"/>
        <v>22466</v>
      </c>
      <c r="BS26" s="10">
        <f t="shared" si="62"/>
        <v>10825</v>
      </c>
      <c r="BT26" s="10">
        <f t="shared" si="62"/>
        <v>36869.85</v>
      </c>
      <c r="BU26" s="10">
        <f t="shared" si="62"/>
        <v>-26044.85</v>
      </c>
      <c r="BV26" s="11">
        <f t="shared" si="62"/>
        <v>-143.86664027686911</v>
      </c>
    </row>
    <row r="28" spans="1:74" ht="13.5" customHeight="1" x14ac:dyDescent="0.2">
      <c r="A28" s="1" t="s">
        <v>77</v>
      </c>
      <c r="M28" s="1" t="s">
        <v>76</v>
      </c>
    </row>
  </sheetData>
  <sheetProtection formatCells="0" formatColumns="0" formatRows="0" insertColumns="0" insertRows="0" insertHyperlinks="0" deleteColumns="0" deleteRows="0" sort="0" autoFilter="0" pivotTables="0"/>
  <mergeCells count="36">
    <mergeCell ref="BR3:BT3"/>
    <mergeCell ref="BU3:BV3"/>
    <mergeCell ref="BE3:BF3"/>
    <mergeCell ref="BG3:BH3"/>
    <mergeCell ref="BI3:BJ3"/>
    <mergeCell ref="BK3:BL3"/>
    <mergeCell ref="BM3:BO3"/>
    <mergeCell ref="BP3:BQ3"/>
    <mergeCell ref="BC3:BD3"/>
    <mergeCell ref="AE3:AG3"/>
    <mergeCell ref="AH3:AI3"/>
    <mergeCell ref="AJ3:AK3"/>
    <mergeCell ref="AL3:AM3"/>
    <mergeCell ref="AN3:AO3"/>
    <mergeCell ref="AP3:AQ3"/>
    <mergeCell ref="AR3:AS3"/>
    <mergeCell ref="AT3:AU3"/>
    <mergeCell ref="AV3:AX3"/>
    <mergeCell ref="AY3:AZ3"/>
    <mergeCell ref="BA3:BB3"/>
    <mergeCell ref="AC3:AD3"/>
    <mergeCell ref="A1:V2"/>
    <mergeCell ref="A3:A4"/>
    <mergeCell ref="B3:C3"/>
    <mergeCell ref="D3:E3"/>
    <mergeCell ref="F3:G3"/>
    <mergeCell ref="H3:I3"/>
    <mergeCell ref="J3:K3"/>
    <mergeCell ref="L3:M3"/>
    <mergeCell ref="N3:P3"/>
    <mergeCell ref="Q3:R3"/>
    <mergeCell ref="S3:T3"/>
    <mergeCell ref="U3:V3"/>
    <mergeCell ref="W3:X3"/>
    <mergeCell ref="Y3:Z3"/>
    <mergeCell ref="AA3:AB3"/>
  </mergeCells>
  <conditionalFormatting sqref="BG16:BG24 AJ6:AK6 AR6:AS6 BH6:BH7 W6:Y6 AA6:AC6 BA6:BB6 BE6:BF6 BI6:BJ6 BG6:BG14 AC7:AC25 U6:U25 D6:D25 H6:H25 L6:L25 Q6:Q25 AL6:AL25 Y7:Y25 AT6:AT25 AY6:AY25 BC6:BC25 BP6:BP25 BU6:BU25 AH6:AH25 AP6:AP25 BK6:BK25">
    <cfRule type="colorScale" priority="1">
      <colorScale>
        <cfvo type="num" val="&quot;&lt;0&quot;"/>
        <cfvo type="num" val="&quot;&gt;0&quot;"/>
        <color rgb="FF00B050"/>
        <color rgb="FFFF0000"/>
      </colorScale>
    </cfRule>
    <cfRule type="colorScale" priority="2">
      <colorScale>
        <cfvo type="num" val="&quot;&lt;0&quot;"/>
        <cfvo type="num" val="&quot;&gt;0&quot;"/>
        <color rgb="FF00B050"/>
        <color rgb="FFFF0000"/>
      </colorScale>
    </cfRule>
  </conditionalFormatting>
  <pageMargins left="3.937007874015748E-2" right="3.937007874015748E-2" top="0.15748031496062992" bottom="0.15748031496062992" header="0" footer="0"/>
  <pageSetup paperSize="9" scale="78" orientation="landscape" r:id="rId1"/>
  <rowBreaks count="1" manualBreakCount="1">
    <brk id="26" max="16383" man="1"/>
  </rowBreaks>
  <colBreaks count="1" manualBreakCount="1">
    <brk id="54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63"/>
  <sheetViews>
    <sheetView zoomScale="110" zoomScaleNormal="110" zoomScaleSheetLayoutView="100" workbookViewId="0">
      <pane xSplit="1" ySplit="5" topLeftCell="G6" activePane="bottomRight" state="frozen"/>
      <selection pane="topRight" activeCell="B1" sqref="B1"/>
      <selection pane="bottomLeft" activeCell="A6" sqref="A6"/>
      <selection pane="bottomRight" activeCell="M48" sqref="M48"/>
    </sheetView>
  </sheetViews>
  <sheetFormatPr defaultColWidth="9.140625" defaultRowHeight="13.5" customHeight="1" x14ac:dyDescent="0.2"/>
  <cols>
    <col min="1" max="1" width="30.85546875" style="1" customWidth="1"/>
    <col min="2" max="16" width="8.140625" style="1" customWidth="1"/>
    <col min="17" max="18" width="8.7109375" style="1" customWidth="1"/>
    <col min="19" max="19" width="7" style="1" customWidth="1"/>
    <col min="20" max="20" width="7.7109375" style="1" customWidth="1"/>
    <col min="21" max="21" width="7.140625" style="1" customWidth="1"/>
    <col min="22" max="22" width="7.7109375" style="1" customWidth="1"/>
    <col min="23" max="16384" width="9.140625" style="1"/>
  </cols>
  <sheetData>
    <row r="1" spans="1:75" ht="16.5" customHeight="1" x14ac:dyDescent="0.2">
      <c r="A1" s="202" t="s">
        <v>106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</row>
    <row r="2" spans="1:75" ht="13.5" customHeight="1" thickBot="1" x14ac:dyDescent="0.2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</row>
    <row r="3" spans="1:75" ht="13.5" customHeight="1" x14ac:dyDescent="0.2">
      <c r="A3" s="204" t="s">
        <v>0</v>
      </c>
      <c r="B3" s="206" t="s">
        <v>56</v>
      </c>
      <c r="C3" s="207"/>
      <c r="D3" s="200" t="s">
        <v>1</v>
      </c>
      <c r="E3" s="201"/>
      <c r="F3" s="206" t="s">
        <v>58</v>
      </c>
      <c r="G3" s="207"/>
      <c r="H3" s="200" t="s">
        <v>1</v>
      </c>
      <c r="I3" s="201"/>
      <c r="J3" s="206" t="s">
        <v>58</v>
      </c>
      <c r="K3" s="207"/>
      <c r="L3" s="200" t="s">
        <v>1</v>
      </c>
      <c r="M3" s="201"/>
      <c r="N3" s="208" t="s">
        <v>58</v>
      </c>
      <c r="O3" s="209"/>
      <c r="P3" s="210"/>
      <c r="Q3" s="211" t="s">
        <v>32</v>
      </c>
      <c r="R3" s="212"/>
      <c r="S3" s="206" t="s">
        <v>56</v>
      </c>
      <c r="T3" s="207"/>
      <c r="U3" s="200" t="s">
        <v>1</v>
      </c>
      <c r="V3" s="201"/>
      <c r="W3" s="206" t="s">
        <v>58</v>
      </c>
      <c r="X3" s="207"/>
      <c r="Y3" s="200" t="s">
        <v>1</v>
      </c>
      <c r="Z3" s="201"/>
      <c r="AA3" s="206" t="s">
        <v>58</v>
      </c>
      <c r="AB3" s="207"/>
      <c r="AC3" s="200" t="s">
        <v>1</v>
      </c>
      <c r="AD3" s="201"/>
      <c r="AE3" s="208" t="s">
        <v>58</v>
      </c>
      <c r="AF3" s="209"/>
      <c r="AG3" s="210"/>
      <c r="AH3" s="200" t="s">
        <v>33</v>
      </c>
      <c r="AI3" s="201"/>
      <c r="AJ3" s="206" t="s">
        <v>56</v>
      </c>
      <c r="AK3" s="207"/>
      <c r="AL3" s="200" t="s">
        <v>1</v>
      </c>
      <c r="AM3" s="201"/>
      <c r="AN3" s="206" t="s">
        <v>37</v>
      </c>
      <c r="AO3" s="207"/>
      <c r="AP3" s="200" t="s">
        <v>1</v>
      </c>
      <c r="AQ3" s="201"/>
      <c r="AR3" s="206" t="s">
        <v>56</v>
      </c>
      <c r="AS3" s="207"/>
      <c r="AT3" s="200" t="s">
        <v>1</v>
      </c>
      <c r="AU3" s="201"/>
      <c r="AV3" s="208" t="s">
        <v>56</v>
      </c>
      <c r="AW3" s="209"/>
      <c r="AX3" s="210"/>
      <c r="AY3" s="200" t="s">
        <v>34</v>
      </c>
      <c r="AZ3" s="201"/>
      <c r="BA3" s="206" t="s">
        <v>56</v>
      </c>
      <c r="BB3" s="207"/>
      <c r="BC3" s="200" t="s">
        <v>1</v>
      </c>
      <c r="BD3" s="201"/>
      <c r="BE3" s="208" t="s">
        <v>56</v>
      </c>
      <c r="BF3" s="210"/>
      <c r="BG3" s="200" t="s">
        <v>1</v>
      </c>
      <c r="BH3" s="201"/>
      <c r="BI3" s="206" t="s">
        <v>56</v>
      </c>
      <c r="BJ3" s="207"/>
      <c r="BK3" s="200" t="s">
        <v>1</v>
      </c>
      <c r="BL3" s="201"/>
      <c r="BM3" s="208" t="s">
        <v>56</v>
      </c>
      <c r="BN3" s="209"/>
      <c r="BO3" s="210"/>
      <c r="BP3" s="200" t="s">
        <v>35</v>
      </c>
      <c r="BQ3" s="201"/>
      <c r="BR3" s="208" t="s">
        <v>56</v>
      </c>
      <c r="BS3" s="209"/>
      <c r="BT3" s="210"/>
      <c r="BU3" s="200" t="s">
        <v>126</v>
      </c>
      <c r="BV3" s="201"/>
    </row>
    <row r="4" spans="1:75" ht="13.5" customHeight="1" thickBot="1" x14ac:dyDescent="0.25">
      <c r="A4" s="205"/>
      <c r="B4" s="31">
        <v>44927</v>
      </c>
      <c r="C4" s="34">
        <v>45292</v>
      </c>
      <c r="D4" s="35" t="s">
        <v>57</v>
      </c>
      <c r="E4" s="36" t="s">
        <v>2</v>
      </c>
      <c r="F4" s="31">
        <v>44958</v>
      </c>
      <c r="G4" s="34">
        <v>45323</v>
      </c>
      <c r="H4" s="35" t="s">
        <v>57</v>
      </c>
      <c r="I4" s="36" t="s">
        <v>2</v>
      </c>
      <c r="J4" s="31">
        <v>44986</v>
      </c>
      <c r="K4" s="34">
        <v>45352</v>
      </c>
      <c r="L4" s="35" t="s">
        <v>57</v>
      </c>
      <c r="M4" s="36" t="s">
        <v>2</v>
      </c>
      <c r="N4" s="31" t="s">
        <v>127</v>
      </c>
      <c r="O4" s="31" t="s">
        <v>112</v>
      </c>
      <c r="P4" s="38" t="s">
        <v>128</v>
      </c>
      <c r="Q4" s="35" t="s">
        <v>57</v>
      </c>
      <c r="R4" s="36" t="s">
        <v>2</v>
      </c>
      <c r="S4" s="31">
        <v>45017</v>
      </c>
      <c r="T4" s="34">
        <v>45383</v>
      </c>
      <c r="U4" s="35" t="s">
        <v>57</v>
      </c>
      <c r="V4" s="36" t="s">
        <v>2</v>
      </c>
      <c r="W4" s="31">
        <v>45047</v>
      </c>
      <c r="X4" s="34">
        <v>45413</v>
      </c>
      <c r="Y4" s="35" t="s">
        <v>57</v>
      </c>
      <c r="Z4" s="36" t="s">
        <v>2</v>
      </c>
      <c r="AA4" s="31">
        <v>45078</v>
      </c>
      <c r="AB4" s="34">
        <v>45444</v>
      </c>
      <c r="AC4" s="35" t="s">
        <v>57</v>
      </c>
      <c r="AD4" s="36" t="s">
        <v>2</v>
      </c>
      <c r="AE4" s="31" t="s">
        <v>114</v>
      </c>
      <c r="AF4" s="31" t="s">
        <v>129</v>
      </c>
      <c r="AG4" s="38" t="s">
        <v>116</v>
      </c>
      <c r="AH4" s="35" t="s">
        <v>57</v>
      </c>
      <c r="AI4" s="36" t="s">
        <v>2</v>
      </c>
      <c r="AJ4" s="31">
        <v>45108</v>
      </c>
      <c r="AK4" s="34">
        <v>45474</v>
      </c>
      <c r="AL4" s="35" t="s">
        <v>57</v>
      </c>
      <c r="AM4" s="36" t="s">
        <v>2</v>
      </c>
      <c r="AN4" s="31">
        <v>45139</v>
      </c>
      <c r="AO4" s="34">
        <v>45505</v>
      </c>
      <c r="AP4" s="35" t="s">
        <v>57</v>
      </c>
      <c r="AQ4" s="36" t="s">
        <v>2</v>
      </c>
      <c r="AR4" s="31">
        <v>45170</v>
      </c>
      <c r="AS4" s="34">
        <v>45536</v>
      </c>
      <c r="AT4" s="35" t="s">
        <v>57</v>
      </c>
      <c r="AU4" s="36" t="s">
        <v>2</v>
      </c>
      <c r="AV4" s="31" t="s">
        <v>117</v>
      </c>
      <c r="AW4" s="31" t="s">
        <v>130</v>
      </c>
      <c r="AX4" s="38" t="s">
        <v>131</v>
      </c>
      <c r="AY4" s="35" t="s">
        <v>57</v>
      </c>
      <c r="AZ4" s="36" t="s">
        <v>2</v>
      </c>
      <c r="BA4" s="31">
        <v>45200</v>
      </c>
      <c r="BB4" s="34">
        <v>45566</v>
      </c>
      <c r="BC4" s="35" t="s">
        <v>57</v>
      </c>
      <c r="BD4" s="36" t="s">
        <v>2</v>
      </c>
      <c r="BE4" s="31">
        <v>45231</v>
      </c>
      <c r="BF4" s="34">
        <v>45597</v>
      </c>
      <c r="BG4" s="35" t="s">
        <v>57</v>
      </c>
      <c r="BH4" s="36" t="s">
        <v>2</v>
      </c>
      <c r="BI4" s="31">
        <v>45261</v>
      </c>
      <c r="BJ4" s="34">
        <v>45627</v>
      </c>
      <c r="BK4" s="35" t="s">
        <v>57</v>
      </c>
      <c r="BL4" s="36" t="s">
        <v>2</v>
      </c>
      <c r="BM4" s="31" t="s">
        <v>120</v>
      </c>
      <c r="BN4" s="31" t="s">
        <v>121</v>
      </c>
      <c r="BO4" s="38" t="s">
        <v>122</v>
      </c>
      <c r="BP4" s="35" t="s">
        <v>57</v>
      </c>
      <c r="BQ4" s="36" t="s">
        <v>2</v>
      </c>
      <c r="BR4" s="31" t="s">
        <v>123</v>
      </c>
      <c r="BS4" s="31" t="s">
        <v>124</v>
      </c>
      <c r="BT4" s="38" t="s">
        <v>132</v>
      </c>
      <c r="BU4" s="35" t="s">
        <v>57</v>
      </c>
      <c r="BV4" s="36" t="s">
        <v>2</v>
      </c>
    </row>
    <row r="5" spans="1:75" ht="13.5" customHeight="1" thickBot="1" x14ac:dyDescent="0.25">
      <c r="A5" s="14">
        <v>1</v>
      </c>
      <c r="B5" s="20">
        <v>2</v>
      </c>
      <c r="C5" s="21">
        <v>3</v>
      </c>
      <c r="D5" s="19">
        <v>4</v>
      </c>
      <c r="E5" s="18">
        <v>5</v>
      </c>
      <c r="F5" s="20">
        <v>6</v>
      </c>
      <c r="G5" s="21">
        <v>7</v>
      </c>
      <c r="H5" s="19">
        <v>8</v>
      </c>
      <c r="I5" s="18">
        <v>9</v>
      </c>
      <c r="J5" s="20">
        <v>10</v>
      </c>
      <c r="K5" s="21">
        <v>11</v>
      </c>
      <c r="L5" s="19">
        <v>12</v>
      </c>
      <c r="M5" s="18">
        <v>13</v>
      </c>
      <c r="N5" s="46">
        <v>14</v>
      </c>
      <c r="O5" s="46">
        <v>15</v>
      </c>
      <c r="P5" s="21">
        <v>16</v>
      </c>
      <c r="Q5" s="19">
        <v>17</v>
      </c>
      <c r="R5" s="18">
        <v>18</v>
      </c>
      <c r="S5" s="20">
        <v>19</v>
      </c>
      <c r="T5" s="21">
        <v>20</v>
      </c>
      <c r="U5" s="19">
        <v>21</v>
      </c>
      <c r="V5" s="18">
        <v>22</v>
      </c>
      <c r="W5" s="20">
        <v>23</v>
      </c>
      <c r="X5" s="21">
        <v>24</v>
      </c>
      <c r="Y5" s="19">
        <v>25</v>
      </c>
      <c r="Z5" s="18">
        <v>26</v>
      </c>
      <c r="AA5" s="20">
        <v>27</v>
      </c>
      <c r="AB5" s="21">
        <v>28</v>
      </c>
      <c r="AC5" s="19">
        <v>29</v>
      </c>
      <c r="AD5" s="18">
        <v>30</v>
      </c>
      <c r="AE5" s="46">
        <v>31</v>
      </c>
      <c r="AF5" s="46">
        <v>32</v>
      </c>
      <c r="AG5" s="21">
        <v>33</v>
      </c>
      <c r="AH5" s="19">
        <v>34</v>
      </c>
      <c r="AI5" s="18">
        <v>35</v>
      </c>
      <c r="AJ5" s="20">
        <v>36</v>
      </c>
      <c r="AK5" s="21">
        <v>37</v>
      </c>
      <c r="AL5" s="19">
        <v>38</v>
      </c>
      <c r="AM5" s="18">
        <v>39</v>
      </c>
      <c r="AN5" s="20">
        <v>40</v>
      </c>
      <c r="AO5" s="21">
        <v>41</v>
      </c>
      <c r="AP5" s="19">
        <v>42</v>
      </c>
      <c r="AQ5" s="18">
        <v>43</v>
      </c>
      <c r="AR5" s="20">
        <v>44</v>
      </c>
      <c r="AS5" s="21">
        <v>45</v>
      </c>
      <c r="AT5" s="19">
        <v>46</v>
      </c>
      <c r="AU5" s="18">
        <v>47</v>
      </c>
      <c r="AV5" s="46">
        <v>48</v>
      </c>
      <c r="AW5" s="46">
        <v>49</v>
      </c>
      <c r="AX5" s="21">
        <v>50</v>
      </c>
      <c r="AY5" s="19">
        <v>51</v>
      </c>
      <c r="AZ5" s="18">
        <v>52</v>
      </c>
      <c r="BA5" s="20">
        <v>53</v>
      </c>
      <c r="BB5" s="21">
        <v>54</v>
      </c>
      <c r="BC5" s="19">
        <v>55</v>
      </c>
      <c r="BD5" s="18">
        <v>56</v>
      </c>
      <c r="BE5" s="20">
        <v>53</v>
      </c>
      <c r="BF5" s="21">
        <v>54</v>
      </c>
      <c r="BG5" s="19">
        <v>59</v>
      </c>
      <c r="BH5" s="18">
        <v>60</v>
      </c>
      <c r="BI5" s="20">
        <v>61</v>
      </c>
      <c r="BJ5" s="21">
        <v>62</v>
      </c>
      <c r="BK5" s="19">
        <v>63</v>
      </c>
      <c r="BL5" s="18">
        <v>64</v>
      </c>
      <c r="BM5" s="20">
        <v>65</v>
      </c>
      <c r="BN5" s="20">
        <v>66</v>
      </c>
      <c r="BO5" s="21">
        <v>67</v>
      </c>
      <c r="BP5" s="19">
        <v>68</v>
      </c>
      <c r="BQ5" s="18">
        <v>69</v>
      </c>
      <c r="BR5" s="20">
        <v>70</v>
      </c>
      <c r="BS5" s="20">
        <v>71</v>
      </c>
      <c r="BT5" s="21">
        <v>72</v>
      </c>
      <c r="BU5" s="19">
        <v>73</v>
      </c>
      <c r="BV5" s="18">
        <v>74</v>
      </c>
    </row>
    <row r="6" spans="1:75" ht="13.5" customHeight="1" thickBot="1" x14ac:dyDescent="0.25">
      <c r="A6" s="166" t="s">
        <v>109</v>
      </c>
      <c r="B6" s="192">
        <v>17.48</v>
      </c>
      <c r="C6" s="193">
        <v>17.48</v>
      </c>
      <c r="D6" s="69">
        <f t="shared" ref="D6:D39" si="0">SUM(C6-B6)</f>
        <v>0</v>
      </c>
      <c r="E6" s="70">
        <f t="shared" ref="E6:E61" si="1">(C6/B6-1)*100</f>
        <v>0</v>
      </c>
      <c r="F6" s="192">
        <v>15.86</v>
      </c>
      <c r="G6" s="193">
        <v>15.86</v>
      </c>
      <c r="H6" s="75">
        <f>SUM(G6-F6)</f>
        <v>0</v>
      </c>
      <c r="I6" s="76">
        <f>(G6/F6-1)*100</f>
        <v>0</v>
      </c>
      <c r="J6" s="192">
        <v>12.86</v>
      </c>
      <c r="K6" s="193">
        <v>12.86</v>
      </c>
      <c r="L6" s="75">
        <f>SUM(K6-J6)</f>
        <v>0</v>
      </c>
      <c r="M6" s="77">
        <f>(K6/J6-1)*100</f>
        <v>0</v>
      </c>
      <c r="N6" s="60">
        <f>B6+F6+J6</f>
        <v>46.2</v>
      </c>
      <c r="O6" s="60">
        <f t="shared" ref="O6:O39" si="2">C6++G6++K6</f>
        <v>46.2</v>
      </c>
      <c r="P6" s="61">
        <v>204.7</v>
      </c>
      <c r="Q6" s="25">
        <f>SUM(O6-P6)</f>
        <v>-158.5</v>
      </c>
      <c r="R6" s="26">
        <f>(O6/P6-1)*100</f>
        <v>-77.43038593063018</v>
      </c>
      <c r="S6" s="157"/>
      <c r="T6" s="158"/>
      <c r="U6" s="75">
        <f>SUM(T6-S6)</f>
        <v>0</v>
      </c>
      <c r="V6" s="76" t="e">
        <f>(T6/S6-1)*100</f>
        <v>#DIV/0!</v>
      </c>
      <c r="W6" s="157"/>
      <c r="X6" s="158"/>
      <c r="Y6" s="75">
        <f>SUM(X6-W6)</f>
        <v>0</v>
      </c>
      <c r="Z6" s="76" t="e">
        <f>(X6/W6-1)*100</f>
        <v>#DIV/0!</v>
      </c>
      <c r="AA6" s="157"/>
      <c r="AB6" s="158"/>
      <c r="AC6" s="75">
        <f>SUM(AB6-AA6)</f>
        <v>0</v>
      </c>
      <c r="AD6" s="77" t="e">
        <f>(AB6/AA6-1)*100</f>
        <v>#DIV/0!</v>
      </c>
      <c r="AE6" s="60">
        <f>S6+W6+AA6</f>
        <v>0</v>
      </c>
      <c r="AF6" s="60">
        <f>T6++X6++AB6</f>
        <v>0</v>
      </c>
      <c r="AG6" s="61">
        <v>23.6</v>
      </c>
      <c r="AH6" s="25">
        <f>SUM(AF6-AG6)</f>
        <v>-23.6</v>
      </c>
      <c r="AI6" s="26">
        <f>(AF6/AG6-1)*100</f>
        <v>-100</v>
      </c>
      <c r="AJ6" s="157"/>
      <c r="AK6" s="158"/>
      <c r="AL6" s="75">
        <f>SUM(AK6-AJ6)</f>
        <v>0</v>
      </c>
      <c r="AM6" s="76" t="e">
        <f>(AK6/AJ6-1)*100</f>
        <v>#DIV/0!</v>
      </c>
      <c r="AN6" s="157"/>
      <c r="AO6" s="158"/>
      <c r="AP6" s="75">
        <f>SUM(AO6-AN6)</f>
        <v>0</v>
      </c>
      <c r="AQ6" s="76" t="e">
        <f>(AO6/AN6-1)*100</f>
        <v>#DIV/0!</v>
      </c>
      <c r="AR6" s="157"/>
      <c r="AS6" s="158"/>
      <c r="AT6" s="75">
        <f>SUM(AS6-AR6)</f>
        <v>0</v>
      </c>
      <c r="AU6" s="77" t="e">
        <f>(AS6/AR6-1)*100</f>
        <v>#DIV/0!</v>
      </c>
      <c r="AV6" s="60">
        <f>AJ7+AN7+AR7</f>
        <v>0</v>
      </c>
      <c r="AW6" s="60">
        <f>AK6++AO6++AS6</f>
        <v>0</v>
      </c>
      <c r="AX6" s="61">
        <v>0</v>
      </c>
      <c r="AY6" s="25">
        <f>SUM(AW6-AX6)</f>
        <v>0</v>
      </c>
      <c r="AZ6" s="26" t="e">
        <f>(AW6/AX6-1)*100</f>
        <v>#DIV/0!</v>
      </c>
      <c r="BA6" s="157"/>
      <c r="BB6" s="158"/>
      <c r="BC6" s="75">
        <f>SUM(BB7-BA7)</f>
        <v>-22.225000000000001</v>
      </c>
      <c r="BD6" s="76" t="e">
        <f>(BB6/BA6-1)*100</f>
        <v>#DIV/0!</v>
      </c>
      <c r="BE6" s="157"/>
      <c r="BF6" s="158"/>
      <c r="BG6" s="75">
        <f>SUM(BF7-BE7)</f>
        <v>-66.236000000000004</v>
      </c>
      <c r="BH6" s="76" t="e">
        <f>(BF6/BE6-1)*100</f>
        <v>#DIV/0!</v>
      </c>
      <c r="BI6" s="157"/>
      <c r="BJ6" s="158"/>
      <c r="BK6" s="75">
        <f>SUM(BJ6-BI6)</f>
        <v>0</v>
      </c>
      <c r="BL6" s="76" t="e">
        <f t="shared" ref="BL6:BL9" si="3">(BJ6/BI6-1)*100</f>
        <v>#DIV/0!</v>
      </c>
      <c r="BM6" s="65">
        <f>BA6+BE6+BI6</f>
        <v>0</v>
      </c>
      <c r="BN6" s="66">
        <f>BB6++BF6++BJ6</f>
        <v>0</v>
      </c>
      <c r="BO6" s="61">
        <v>165.3</v>
      </c>
      <c r="BP6" s="25">
        <f>SUM(BN6-BO6)</f>
        <v>-165.3</v>
      </c>
      <c r="BQ6" s="26">
        <f t="shared" ref="BQ6:BQ56" si="4">(BN6/BO6-1)*100</f>
        <v>-100</v>
      </c>
      <c r="BR6" s="165">
        <f t="shared" ref="BR6:BT7" si="5">N6+AE6+AV6+BM6</f>
        <v>46.2</v>
      </c>
      <c r="BS6" s="164">
        <f t="shared" si="5"/>
        <v>46.2</v>
      </c>
      <c r="BT6" s="163">
        <f t="shared" si="5"/>
        <v>393.6</v>
      </c>
      <c r="BU6" s="98">
        <f t="shared" ref="BU6:BU56" si="6">SUM(BS6-BT6)</f>
        <v>-347.40000000000003</v>
      </c>
      <c r="BV6" s="99">
        <f t="shared" ref="BV6:BV56" si="7">(BS6/BT6-1)*100</f>
        <v>-88.262195121951208</v>
      </c>
    </row>
    <row r="7" spans="1:75" ht="13.5" customHeight="1" thickBot="1" x14ac:dyDescent="0.25">
      <c r="A7" s="5" t="s">
        <v>10</v>
      </c>
      <c r="B7" s="48">
        <v>48.04</v>
      </c>
      <c r="C7" s="48">
        <v>59.81</v>
      </c>
      <c r="D7" s="69">
        <f t="shared" si="0"/>
        <v>11.770000000000003</v>
      </c>
      <c r="E7" s="194">
        <f t="shared" si="1"/>
        <v>24.500416319733564</v>
      </c>
      <c r="F7" s="17">
        <v>70.149000000000001</v>
      </c>
      <c r="G7" s="17">
        <v>39.869999999999997</v>
      </c>
      <c r="H7" s="75">
        <f>SUM(G7-F7)</f>
        <v>-30.279000000000003</v>
      </c>
      <c r="I7" s="76">
        <f>(G7/F7-1)*100</f>
        <v>-43.163836975580551</v>
      </c>
      <c r="J7" s="17">
        <v>55.97</v>
      </c>
      <c r="K7" s="17">
        <v>25.87</v>
      </c>
      <c r="L7" s="75">
        <f>SUM(K7-J7)</f>
        <v>-30.099999999999998</v>
      </c>
      <c r="M7" s="77">
        <f>(K7/J7-1)*100</f>
        <v>-53.778810076826865</v>
      </c>
      <c r="N7" s="60">
        <f>B7+F7+J7</f>
        <v>174.15899999999999</v>
      </c>
      <c r="O7" s="60">
        <f t="shared" si="2"/>
        <v>125.55000000000001</v>
      </c>
      <c r="P7" s="61">
        <v>204.7</v>
      </c>
      <c r="Q7" s="25">
        <f>SUM(O7-P7)</f>
        <v>-79.149999999999977</v>
      </c>
      <c r="R7" s="26">
        <f>(O7/P7-1)*100</f>
        <v>-38.666340986809956</v>
      </c>
      <c r="S7" s="17">
        <v>25.33</v>
      </c>
      <c r="T7" s="17">
        <v>0</v>
      </c>
      <c r="U7" s="75">
        <f>SUM(T7-S7)</f>
        <v>-25.33</v>
      </c>
      <c r="V7" s="76">
        <f>(T7/S7-1)*100</f>
        <v>-100</v>
      </c>
      <c r="W7" s="17"/>
      <c r="X7" s="17"/>
      <c r="Y7" s="75">
        <f>SUM(X7-W7)</f>
        <v>0</v>
      </c>
      <c r="Z7" s="76" t="e">
        <f>(X7/W7-1)*100</f>
        <v>#DIV/0!</v>
      </c>
      <c r="AA7" s="17"/>
      <c r="AB7" s="17"/>
      <c r="AC7" s="75">
        <f>SUM(AB7-AA7)</f>
        <v>0</v>
      </c>
      <c r="AD7" s="77" t="e">
        <f>(AB7/AA7-1)*100</f>
        <v>#DIV/0!</v>
      </c>
      <c r="AE7" s="60">
        <f>S7+W7+AA7</f>
        <v>25.33</v>
      </c>
      <c r="AF7" s="60">
        <f>T7++X7++AB7</f>
        <v>0</v>
      </c>
      <c r="AG7" s="61">
        <v>23.6</v>
      </c>
      <c r="AH7" s="25">
        <f>SUM(AF7-AG7)</f>
        <v>-23.6</v>
      </c>
      <c r="AI7" s="26">
        <f>(AF7/AG7-1)*100</f>
        <v>-100</v>
      </c>
      <c r="AJ7" s="17"/>
      <c r="AK7" s="17"/>
      <c r="AL7" s="75">
        <f>SUM(AK7-AJ7)</f>
        <v>0</v>
      </c>
      <c r="AM7" s="76" t="e">
        <f>(AK7/AJ7-1)*100</f>
        <v>#DIV/0!</v>
      </c>
      <c r="AN7" s="17"/>
      <c r="AO7" s="17"/>
      <c r="AP7" s="75">
        <f>SUM(AO7-AN7)</f>
        <v>0</v>
      </c>
      <c r="AQ7" s="76" t="e">
        <f>(AO7/AN7-1)*100</f>
        <v>#DIV/0!</v>
      </c>
      <c r="AR7" s="17"/>
      <c r="AS7" s="17"/>
      <c r="AT7" s="75">
        <f>SUM(AS7-AR7)</f>
        <v>0</v>
      </c>
      <c r="AU7" s="77" t="e">
        <f>(AS7/AR7-1)*100</f>
        <v>#DIV/0!</v>
      </c>
      <c r="AV7" s="60">
        <f>AJ8+AN8+AR8</f>
        <v>0</v>
      </c>
      <c r="AW7" s="60">
        <f>AK7++AO7++AS7</f>
        <v>0</v>
      </c>
      <c r="AX7" s="61">
        <v>0</v>
      </c>
      <c r="AY7" s="25">
        <f>SUM(AW7-AX7)</f>
        <v>0</v>
      </c>
      <c r="AZ7" s="26" t="e">
        <f>(AW7/AX7-1)*100</f>
        <v>#DIV/0!</v>
      </c>
      <c r="BA7" s="17">
        <v>22.225000000000001</v>
      </c>
      <c r="BB7" s="17">
        <v>0</v>
      </c>
      <c r="BC7" s="75">
        <f>SUM(BB8-BA8)</f>
        <v>-35.65</v>
      </c>
      <c r="BD7" s="76">
        <f>(BB7/BA7-1)*100</f>
        <v>-100</v>
      </c>
      <c r="BE7" s="17">
        <v>66.236000000000004</v>
      </c>
      <c r="BF7" s="17">
        <v>0</v>
      </c>
      <c r="BG7" s="75">
        <f>SUM(BF8-BE8)</f>
        <v>-58.44</v>
      </c>
      <c r="BH7" s="76">
        <f>(BF7/BE7-1)*100</f>
        <v>-100</v>
      </c>
      <c r="BI7" s="17">
        <v>23.65</v>
      </c>
      <c r="BJ7" s="17">
        <v>0</v>
      </c>
      <c r="BK7" s="75">
        <f>SUM(BJ7-BI7)</f>
        <v>-23.65</v>
      </c>
      <c r="BL7" s="76">
        <f t="shared" si="3"/>
        <v>-100</v>
      </c>
      <c r="BM7" s="65">
        <f>BA7+BE7+BI7</f>
        <v>112.11100000000002</v>
      </c>
      <c r="BN7" s="66">
        <f>BB7++BF7++BJ7</f>
        <v>0</v>
      </c>
      <c r="BO7" s="61">
        <v>165.3</v>
      </c>
      <c r="BP7" s="25">
        <f>SUM(BN7-BO7)</f>
        <v>-165.3</v>
      </c>
      <c r="BQ7" s="26">
        <f t="shared" si="4"/>
        <v>-100</v>
      </c>
      <c r="BR7" s="165">
        <f t="shared" si="5"/>
        <v>311.60000000000002</v>
      </c>
      <c r="BS7" s="164">
        <f t="shared" si="5"/>
        <v>125.55000000000001</v>
      </c>
      <c r="BT7" s="163">
        <f t="shared" si="5"/>
        <v>393.6</v>
      </c>
      <c r="BU7" s="98">
        <f t="shared" si="6"/>
        <v>-268.05</v>
      </c>
      <c r="BV7" s="99">
        <f t="shared" si="7"/>
        <v>-68.10213414634147</v>
      </c>
      <c r="BW7" s="167"/>
    </row>
    <row r="8" spans="1:75" ht="13.5" customHeight="1" thickBot="1" x14ac:dyDescent="0.25">
      <c r="A8" s="2" t="s">
        <v>11</v>
      </c>
      <c r="B8" s="44">
        <v>66.52</v>
      </c>
      <c r="C8" s="44">
        <v>78.34</v>
      </c>
      <c r="D8" s="69">
        <f t="shared" si="0"/>
        <v>11.820000000000007</v>
      </c>
      <c r="E8" s="194">
        <f t="shared" si="1"/>
        <v>17.769092002405309</v>
      </c>
      <c r="F8" s="44">
        <v>64.5</v>
      </c>
      <c r="G8" s="44">
        <v>62.25</v>
      </c>
      <c r="H8" s="75">
        <f t="shared" ref="H8:H61" si="8">SUM(G8-F8)</f>
        <v>-2.25</v>
      </c>
      <c r="I8" s="76">
        <f t="shared" ref="I8:I61" si="9">(G8/F8-1)*100</f>
        <v>-3.4883720930232509</v>
      </c>
      <c r="J8" s="44">
        <v>60</v>
      </c>
      <c r="K8" s="44">
        <v>54.13</v>
      </c>
      <c r="L8" s="75">
        <f t="shared" ref="L8:L61" si="10">SUM(K8-J8)</f>
        <v>-5.8699999999999974</v>
      </c>
      <c r="M8" s="77">
        <f t="shared" ref="M8:M61" si="11">(K8/J8-1)*100</f>
        <v>-9.7833333333333332</v>
      </c>
      <c r="N8" s="60">
        <f>B8+F8+J8+N9</f>
        <v>263.50699999999995</v>
      </c>
      <c r="O8" s="60">
        <f>C8++G8++K8+O9</f>
        <v>257.37</v>
      </c>
      <c r="P8" s="61">
        <v>226.4</v>
      </c>
      <c r="Q8" s="25">
        <f>SUM(O8-P8)</f>
        <v>30.97</v>
      </c>
      <c r="R8" s="26">
        <f t="shared" ref="R8:R61" si="12">(O8/P8-1)*100</f>
        <v>13.679328621908127</v>
      </c>
      <c r="S8" s="44">
        <v>26.2</v>
      </c>
      <c r="T8" s="44">
        <v>0</v>
      </c>
      <c r="U8" s="75">
        <f t="shared" ref="U8:U61" si="13">SUM(T8-S8)</f>
        <v>-26.2</v>
      </c>
      <c r="V8" s="76">
        <f t="shared" ref="V8:V61" si="14">(T8/S8-1)*100</f>
        <v>-100</v>
      </c>
      <c r="W8" s="44"/>
      <c r="X8" s="44"/>
      <c r="Y8" s="75">
        <f t="shared" ref="Y8:Y61" si="15">SUM(X8-W8)</f>
        <v>0</v>
      </c>
      <c r="Z8" s="76" t="e">
        <f t="shared" ref="Z8:Z61" si="16">(X8/W8-1)*100</f>
        <v>#DIV/0!</v>
      </c>
      <c r="AA8" s="44"/>
      <c r="AB8" s="44"/>
      <c r="AC8" s="75">
        <f t="shared" ref="AC8:AC61" si="17">SUM(AB8-AA8)</f>
        <v>0</v>
      </c>
      <c r="AD8" s="77" t="e">
        <f t="shared" ref="AD8:AD61" si="18">(AB8/AA8-1)*100</f>
        <v>#DIV/0!</v>
      </c>
      <c r="AE8" s="60">
        <f t="shared" ref="AE8:AE9" si="19">S8+W8+AA8</f>
        <v>26.2</v>
      </c>
      <c r="AF8" s="60">
        <f t="shared" ref="AF8:AF9" si="20">T8++X8++AB8</f>
        <v>0</v>
      </c>
      <c r="AG8" s="61">
        <v>20</v>
      </c>
      <c r="AH8" s="25">
        <f t="shared" ref="AH8:AH39" si="21">SUM(AF8-AG8)</f>
        <v>-20</v>
      </c>
      <c r="AI8" s="26">
        <f t="shared" ref="AI8:AI39" si="22">(AF8/AG8-1)*100</f>
        <v>-100</v>
      </c>
      <c r="AJ8" s="44"/>
      <c r="AK8" s="44"/>
      <c r="AL8" s="75">
        <f t="shared" ref="AL8:AL61" si="23">SUM(AK8-AJ8)</f>
        <v>0</v>
      </c>
      <c r="AM8" s="76" t="e">
        <f t="shared" ref="AM8:AM49" si="24">(AK8/AJ8-1)*100</f>
        <v>#DIV/0!</v>
      </c>
      <c r="AN8" s="44"/>
      <c r="AO8" s="44"/>
      <c r="AP8" s="75">
        <f t="shared" ref="AP8:AP46" si="25">SUM(AO8-AN8)</f>
        <v>0</v>
      </c>
      <c r="AQ8" s="76" t="e">
        <f t="shared" ref="AQ8:AQ46" si="26">(AO8/AN8-1)*100</f>
        <v>#DIV/0!</v>
      </c>
      <c r="AR8" s="44"/>
      <c r="AS8" s="44"/>
      <c r="AT8" s="75">
        <f t="shared" ref="AT8:AT61" si="27">SUM(AS8-AR8)</f>
        <v>0</v>
      </c>
      <c r="AU8" s="77" t="e">
        <f t="shared" ref="AU8:AU61" si="28">(AS8/AR8-1)*100</f>
        <v>#DIV/0!</v>
      </c>
      <c r="AV8" s="60">
        <f t="shared" ref="AV8:AV9" si="29">AJ8+AN8+AR8</f>
        <v>0</v>
      </c>
      <c r="AW8" s="60">
        <f t="shared" ref="AW8:AW9" si="30">AK8++AO8++AS8</f>
        <v>0</v>
      </c>
      <c r="AX8" s="68">
        <v>0</v>
      </c>
      <c r="AY8" s="25">
        <f t="shared" ref="AY8:AY39" si="31">SUM(AW8-AX8)</f>
        <v>0</v>
      </c>
      <c r="AZ8" s="26" t="e">
        <f t="shared" ref="AZ8:AZ39" si="32">(AW8/AX8-1)*100</f>
        <v>#DIV/0!</v>
      </c>
      <c r="BA8" s="17">
        <v>35.65</v>
      </c>
      <c r="BB8" s="17">
        <v>0</v>
      </c>
      <c r="BC8" s="75">
        <f t="shared" ref="BC8:BC25" si="33">SUM(BB8-BA8)</f>
        <v>-35.65</v>
      </c>
      <c r="BD8" s="76">
        <f t="shared" ref="BD8:BD13" si="34">(BB8/BA8-1)*100</f>
        <v>-100</v>
      </c>
      <c r="BE8" s="44">
        <v>58.44</v>
      </c>
      <c r="BF8" s="44">
        <v>0</v>
      </c>
      <c r="BG8" s="75">
        <f t="shared" ref="BG8:BG23" si="35">SUM(BF8-BE8)</f>
        <v>-58.44</v>
      </c>
      <c r="BH8" s="76">
        <f t="shared" ref="BH8:BH22" si="36">(BF8/BE8-1)*100</f>
        <v>-100</v>
      </c>
      <c r="BI8" s="44">
        <v>66.27</v>
      </c>
      <c r="BJ8" s="44">
        <v>0</v>
      </c>
      <c r="BK8" s="75">
        <f t="shared" ref="BK8:BK61" si="37">SUM(BJ8-BI8)</f>
        <v>-66.27</v>
      </c>
      <c r="BL8" s="76">
        <f t="shared" si="3"/>
        <v>-100</v>
      </c>
      <c r="BM8" s="65">
        <f t="shared" ref="BM8:BM9" si="38">BA8+BE8+BI8</f>
        <v>160.36000000000001</v>
      </c>
      <c r="BN8" s="66">
        <f t="shared" ref="BN8:BN9" si="39">BB8++BF8++BJ8</f>
        <v>0</v>
      </c>
      <c r="BO8" s="68">
        <v>131.30000000000001</v>
      </c>
      <c r="BP8" s="25">
        <f t="shared" ref="BP8:BP9" si="40">SUM(BN8-BO8)</f>
        <v>-131.30000000000001</v>
      </c>
      <c r="BQ8" s="26">
        <f t="shared" si="4"/>
        <v>-100</v>
      </c>
      <c r="BR8" s="165">
        <f t="shared" ref="BR8:BR9" si="41">N8+AE8+AV8+BM8</f>
        <v>450.06699999999995</v>
      </c>
      <c r="BS8" s="164">
        <f t="shared" ref="BS8:BS9" si="42">O8+AF8+AW8+BN8</f>
        <v>257.37</v>
      </c>
      <c r="BT8" s="163">
        <f t="shared" ref="BT8:BT61" si="43">P8+AG8+AX8+BO8</f>
        <v>377.70000000000005</v>
      </c>
      <c r="BU8" s="98">
        <f t="shared" si="6"/>
        <v>-120.33000000000004</v>
      </c>
      <c r="BV8" s="99">
        <f t="shared" si="7"/>
        <v>-31.858617950754574</v>
      </c>
      <c r="BW8" s="167"/>
    </row>
    <row r="9" spans="1:75" ht="13.5" customHeight="1" thickBot="1" x14ac:dyDescent="0.25">
      <c r="A9" s="2" t="s">
        <v>64</v>
      </c>
      <c r="B9" s="44">
        <v>3.07</v>
      </c>
      <c r="C9" s="44">
        <v>28.81</v>
      </c>
      <c r="D9" s="69">
        <f t="shared" si="0"/>
        <v>25.74</v>
      </c>
      <c r="E9" s="194">
        <f t="shared" si="1"/>
        <v>838.43648208469051</v>
      </c>
      <c r="F9" s="44">
        <v>36.536000000000001</v>
      </c>
      <c r="G9" s="44">
        <v>20.53</v>
      </c>
      <c r="H9" s="75">
        <f t="shared" si="8"/>
        <v>-16.006</v>
      </c>
      <c r="I9" s="76">
        <f t="shared" si="9"/>
        <v>-43.808846069629951</v>
      </c>
      <c r="J9" s="44">
        <v>32.881</v>
      </c>
      <c r="K9" s="44">
        <v>13.31</v>
      </c>
      <c r="L9" s="75">
        <f t="shared" si="10"/>
        <v>-19.570999999999998</v>
      </c>
      <c r="M9" s="77">
        <f t="shared" si="11"/>
        <v>-59.520695842583862</v>
      </c>
      <c r="N9" s="60">
        <f t="shared" ref="N9:N39" si="44">B9+F9+J9</f>
        <v>72.486999999999995</v>
      </c>
      <c r="O9" s="60">
        <f t="shared" si="2"/>
        <v>62.650000000000006</v>
      </c>
      <c r="P9" s="61">
        <v>60</v>
      </c>
      <c r="Q9" s="25">
        <f>SUM(O9-P9)</f>
        <v>2.6500000000000057</v>
      </c>
      <c r="R9" s="26">
        <f t="shared" si="12"/>
        <v>4.4166666666666687</v>
      </c>
      <c r="S9" s="44">
        <v>10.33</v>
      </c>
      <c r="T9" s="44">
        <v>0</v>
      </c>
      <c r="U9" s="75">
        <f t="shared" si="13"/>
        <v>-10.33</v>
      </c>
      <c r="V9" s="76">
        <f t="shared" si="14"/>
        <v>-100</v>
      </c>
      <c r="W9" s="44"/>
      <c r="X9" s="44"/>
      <c r="Y9" s="75">
        <f t="shared" si="15"/>
        <v>0</v>
      </c>
      <c r="Z9" s="76" t="e">
        <f t="shared" si="16"/>
        <v>#DIV/0!</v>
      </c>
      <c r="AA9" s="44"/>
      <c r="AB9" s="44"/>
      <c r="AC9" s="75">
        <f t="shared" si="17"/>
        <v>0</v>
      </c>
      <c r="AD9" s="77" t="e">
        <f t="shared" si="18"/>
        <v>#DIV/0!</v>
      </c>
      <c r="AE9" s="60">
        <f t="shared" si="19"/>
        <v>10.33</v>
      </c>
      <c r="AF9" s="60">
        <f t="shared" si="20"/>
        <v>0</v>
      </c>
      <c r="AG9" s="61">
        <v>13</v>
      </c>
      <c r="AH9" s="25">
        <f t="shared" si="21"/>
        <v>-13</v>
      </c>
      <c r="AI9" s="26">
        <f t="shared" si="22"/>
        <v>-100</v>
      </c>
      <c r="AJ9" s="44"/>
      <c r="AK9" s="44"/>
      <c r="AL9" s="75">
        <f t="shared" si="23"/>
        <v>0</v>
      </c>
      <c r="AM9" s="76" t="e">
        <f t="shared" si="24"/>
        <v>#DIV/0!</v>
      </c>
      <c r="AN9" s="50"/>
      <c r="AO9" s="44"/>
      <c r="AP9" s="75">
        <f t="shared" si="25"/>
        <v>0</v>
      </c>
      <c r="AQ9" s="76" t="e">
        <f t="shared" si="26"/>
        <v>#DIV/0!</v>
      </c>
      <c r="AR9" s="44"/>
      <c r="AS9" s="44"/>
      <c r="AT9" s="75">
        <f t="shared" si="27"/>
        <v>0</v>
      </c>
      <c r="AU9" s="77" t="e">
        <f t="shared" si="28"/>
        <v>#DIV/0!</v>
      </c>
      <c r="AV9" s="60">
        <f t="shared" si="29"/>
        <v>0</v>
      </c>
      <c r="AW9" s="60">
        <f t="shared" si="30"/>
        <v>0</v>
      </c>
      <c r="AX9" s="68">
        <v>0</v>
      </c>
      <c r="AY9" s="25">
        <f t="shared" si="31"/>
        <v>0</v>
      </c>
      <c r="AZ9" s="26" t="e">
        <f t="shared" si="32"/>
        <v>#DIV/0!</v>
      </c>
      <c r="BA9" s="17">
        <v>32.953000000000003</v>
      </c>
      <c r="BB9" s="17">
        <v>0</v>
      </c>
      <c r="BC9" s="75">
        <f t="shared" si="33"/>
        <v>-32.953000000000003</v>
      </c>
      <c r="BD9" s="76">
        <f t="shared" si="34"/>
        <v>-100</v>
      </c>
      <c r="BE9" s="44">
        <v>25.28</v>
      </c>
      <c r="BF9" s="44">
        <v>0</v>
      </c>
      <c r="BG9" s="75">
        <f t="shared" si="35"/>
        <v>-25.28</v>
      </c>
      <c r="BH9" s="76">
        <f t="shared" si="36"/>
        <v>-100</v>
      </c>
      <c r="BI9" s="44">
        <v>24.86</v>
      </c>
      <c r="BJ9" s="44">
        <v>0</v>
      </c>
      <c r="BK9" s="75">
        <f t="shared" si="37"/>
        <v>-24.86</v>
      </c>
      <c r="BL9" s="76">
        <f t="shared" si="3"/>
        <v>-100</v>
      </c>
      <c r="BM9" s="65">
        <f t="shared" si="38"/>
        <v>83.093000000000004</v>
      </c>
      <c r="BN9" s="66">
        <f t="shared" si="39"/>
        <v>0</v>
      </c>
      <c r="BO9" s="68">
        <v>100</v>
      </c>
      <c r="BP9" s="25">
        <f t="shared" si="40"/>
        <v>-100</v>
      </c>
      <c r="BQ9" s="26">
        <f t="shared" si="4"/>
        <v>-100</v>
      </c>
      <c r="BR9" s="165">
        <f t="shared" si="41"/>
        <v>165.91</v>
      </c>
      <c r="BS9" s="164">
        <f t="shared" si="42"/>
        <v>62.650000000000006</v>
      </c>
      <c r="BT9" s="163">
        <f t="shared" si="43"/>
        <v>173</v>
      </c>
      <c r="BU9" s="98">
        <f t="shared" si="6"/>
        <v>-110.35</v>
      </c>
      <c r="BV9" s="99">
        <f t="shared" si="7"/>
        <v>-63.786127167630056</v>
      </c>
      <c r="BW9" s="167"/>
    </row>
    <row r="10" spans="1:75" ht="13.5" customHeight="1" thickBot="1" x14ac:dyDescent="0.25">
      <c r="A10" s="2" t="s">
        <v>3</v>
      </c>
      <c r="B10" s="15">
        <v>38.380000000000003</v>
      </c>
      <c r="C10" s="15">
        <v>56.68</v>
      </c>
      <c r="D10" s="71">
        <f t="shared" si="0"/>
        <v>18.299999999999997</v>
      </c>
      <c r="E10" s="40">
        <f t="shared" si="1"/>
        <v>47.681083897863452</v>
      </c>
      <c r="F10" s="15">
        <v>49.55</v>
      </c>
      <c r="G10" s="15">
        <v>33.840000000000003</v>
      </c>
      <c r="H10" s="71">
        <f t="shared" si="8"/>
        <v>-15.709999999999994</v>
      </c>
      <c r="I10" s="72">
        <f t="shared" si="9"/>
        <v>-31.705348133198775</v>
      </c>
      <c r="J10" s="15">
        <v>41.64</v>
      </c>
      <c r="K10" s="15">
        <v>32.36</v>
      </c>
      <c r="L10" s="71">
        <f t="shared" si="10"/>
        <v>-9.2800000000000011</v>
      </c>
      <c r="M10" s="72">
        <f t="shared" si="11"/>
        <v>-22.286263208453416</v>
      </c>
      <c r="N10" s="62">
        <f t="shared" si="44"/>
        <v>129.57</v>
      </c>
      <c r="O10" s="63">
        <f t="shared" si="2"/>
        <v>122.88000000000001</v>
      </c>
      <c r="P10" s="64">
        <v>152</v>
      </c>
      <c r="Q10" s="25">
        <f t="shared" ref="Q10:Q61" si="45">SUM(O10-P10)</f>
        <v>-29.11999999999999</v>
      </c>
      <c r="R10" s="26">
        <f t="shared" si="12"/>
        <v>-19.157894736842096</v>
      </c>
      <c r="S10" s="15">
        <v>16.04</v>
      </c>
      <c r="T10" s="15">
        <v>0</v>
      </c>
      <c r="U10" s="71">
        <f t="shared" si="13"/>
        <v>-16.04</v>
      </c>
      <c r="V10" s="72">
        <f t="shared" si="14"/>
        <v>-100</v>
      </c>
      <c r="W10" s="15"/>
      <c r="X10" s="15"/>
      <c r="Y10" s="71">
        <f t="shared" si="15"/>
        <v>0</v>
      </c>
      <c r="Z10" s="72" t="e">
        <f t="shared" si="16"/>
        <v>#DIV/0!</v>
      </c>
      <c r="AA10" s="15"/>
      <c r="AB10" s="15"/>
      <c r="AC10" s="71">
        <f t="shared" si="17"/>
        <v>0</v>
      </c>
      <c r="AD10" s="72" t="e">
        <f t="shared" si="18"/>
        <v>#DIV/0!</v>
      </c>
      <c r="AE10" s="62">
        <f>S10+W10+AA10</f>
        <v>16.04</v>
      </c>
      <c r="AF10" s="63">
        <f>T10++X10++AB10</f>
        <v>0</v>
      </c>
      <c r="AG10" s="64">
        <v>17.5</v>
      </c>
      <c r="AH10" s="25">
        <f t="shared" si="21"/>
        <v>-17.5</v>
      </c>
      <c r="AI10" s="26">
        <f t="shared" si="22"/>
        <v>-100</v>
      </c>
      <c r="AJ10" s="15"/>
      <c r="AK10" s="15"/>
      <c r="AL10" s="71">
        <f t="shared" si="23"/>
        <v>0</v>
      </c>
      <c r="AM10" s="159" t="e">
        <f t="shared" si="24"/>
        <v>#DIV/0!</v>
      </c>
      <c r="AN10" s="51"/>
      <c r="AO10" s="49"/>
      <c r="AP10" s="71">
        <f t="shared" si="25"/>
        <v>0</v>
      </c>
      <c r="AQ10" s="72" t="e">
        <f t="shared" si="26"/>
        <v>#DIV/0!</v>
      </c>
      <c r="AR10" s="15"/>
      <c r="AS10" s="15"/>
      <c r="AT10" s="71">
        <f t="shared" si="27"/>
        <v>0</v>
      </c>
      <c r="AU10" s="72" t="e">
        <f t="shared" si="28"/>
        <v>#DIV/0!</v>
      </c>
      <c r="AV10" s="62">
        <f>AJ10+AN10+AR10</f>
        <v>0</v>
      </c>
      <c r="AW10" s="63">
        <f>AK10++AO10++AS10</f>
        <v>0</v>
      </c>
      <c r="AX10" s="64">
        <v>0</v>
      </c>
      <c r="AY10" s="25">
        <f t="shared" si="31"/>
        <v>0</v>
      </c>
      <c r="AZ10" s="26" t="e">
        <f t="shared" si="32"/>
        <v>#DIV/0!</v>
      </c>
      <c r="BA10" s="17">
        <v>20.2</v>
      </c>
      <c r="BB10" s="17">
        <v>0</v>
      </c>
      <c r="BC10" s="75">
        <f t="shared" si="33"/>
        <v>-20.2</v>
      </c>
      <c r="BD10" s="76">
        <f t="shared" si="34"/>
        <v>-100</v>
      </c>
      <c r="BE10" s="15">
        <v>36.909999999999997</v>
      </c>
      <c r="BF10" s="15">
        <v>0</v>
      </c>
      <c r="BG10" s="75">
        <f t="shared" si="35"/>
        <v>-36.909999999999997</v>
      </c>
      <c r="BH10" s="76">
        <f t="shared" si="36"/>
        <v>-100</v>
      </c>
      <c r="BI10" s="15">
        <v>46.11</v>
      </c>
      <c r="BJ10" s="15">
        <v>0</v>
      </c>
      <c r="BK10" s="71">
        <f t="shared" si="37"/>
        <v>-46.11</v>
      </c>
      <c r="BL10" s="72">
        <f t="shared" ref="BL10:BL61" si="46">(BJ10/BI10-1)*100</f>
        <v>-100</v>
      </c>
      <c r="BM10" s="62">
        <f>BA10+BE10+BI10</f>
        <v>103.22</v>
      </c>
      <c r="BN10" s="63">
        <f>BB10++BF10++BJ10</f>
        <v>0</v>
      </c>
      <c r="BO10" s="64">
        <v>122.8</v>
      </c>
      <c r="BP10" s="25">
        <f t="shared" ref="BP10:BP41" si="47">SUM(BN10-BO10)</f>
        <v>-122.8</v>
      </c>
      <c r="BQ10" s="26">
        <f t="shared" si="4"/>
        <v>-100</v>
      </c>
      <c r="BR10" s="161">
        <f>N10+AE10+AV10+BM10</f>
        <v>248.82999999999998</v>
      </c>
      <c r="BS10" s="162">
        <f>O10+AF10+AW10+BN10</f>
        <v>122.88000000000001</v>
      </c>
      <c r="BT10" s="163">
        <f t="shared" si="43"/>
        <v>292.3</v>
      </c>
      <c r="BU10" s="98">
        <f t="shared" si="6"/>
        <v>-169.42000000000002</v>
      </c>
      <c r="BV10" s="99">
        <f t="shared" si="7"/>
        <v>-57.960998973657205</v>
      </c>
      <c r="BW10" s="167"/>
    </row>
    <row r="11" spans="1:75" ht="13.5" customHeight="1" thickBot="1" x14ac:dyDescent="0.25">
      <c r="A11" s="2" t="s">
        <v>59</v>
      </c>
      <c r="B11" s="15">
        <v>72.900000000000006</v>
      </c>
      <c r="C11" s="15">
        <v>70.599999999999994</v>
      </c>
      <c r="D11" s="69">
        <f t="shared" si="0"/>
        <v>-2.3000000000000114</v>
      </c>
      <c r="E11" s="70">
        <f t="shared" si="1"/>
        <v>-3.155006858710574</v>
      </c>
      <c r="F11" s="15">
        <v>67.709999999999994</v>
      </c>
      <c r="G11" s="15">
        <v>45.23</v>
      </c>
      <c r="H11" s="75">
        <f t="shared" si="8"/>
        <v>-22.479999999999997</v>
      </c>
      <c r="I11" s="76">
        <f t="shared" si="9"/>
        <v>-33.200413528282382</v>
      </c>
      <c r="J11" s="15">
        <v>67.12</v>
      </c>
      <c r="K11" s="15">
        <v>43.88</v>
      </c>
      <c r="L11" s="75">
        <f t="shared" si="10"/>
        <v>-23.240000000000002</v>
      </c>
      <c r="M11" s="76">
        <f t="shared" si="11"/>
        <v>-34.62455303933254</v>
      </c>
      <c r="N11" s="65">
        <f t="shared" si="44"/>
        <v>207.73000000000002</v>
      </c>
      <c r="O11" s="66">
        <f t="shared" si="2"/>
        <v>159.70999999999998</v>
      </c>
      <c r="P11" s="61">
        <v>224.4</v>
      </c>
      <c r="Q11" s="25">
        <f>SUM(O11-P11)</f>
        <v>-64.690000000000026</v>
      </c>
      <c r="R11" s="26">
        <f t="shared" si="12"/>
        <v>-28.82798573975046</v>
      </c>
      <c r="S11" s="15">
        <v>33.369999999999997</v>
      </c>
      <c r="T11" s="15">
        <v>0</v>
      </c>
      <c r="U11" s="75">
        <f t="shared" si="13"/>
        <v>-33.369999999999997</v>
      </c>
      <c r="V11" s="76">
        <f t="shared" si="14"/>
        <v>-100</v>
      </c>
      <c r="W11" s="15"/>
      <c r="X11" s="15"/>
      <c r="Y11" s="75">
        <f t="shared" si="15"/>
        <v>0</v>
      </c>
      <c r="Z11" s="76" t="e">
        <f t="shared" si="16"/>
        <v>#DIV/0!</v>
      </c>
      <c r="AA11" s="15"/>
      <c r="AB11" s="15"/>
      <c r="AC11" s="75">
        <f t="shared" si="17"/>
        <v>0</v>
      </c>
      <c r="AD11" s="76" t="e">
        <f t="shared" si="18"/>
        <v>#DIV/0!</v>
      </c>
      <c r="AE11" s="65">
        <f t="shared" ref="AE11:AE59" si="48">S11+W11+AA11</f>
        <v>33.369999999999997</v>
      </c>
      <c r="AF11" s="66">
        <f t="shared" ref="AF11:AF59" si="49">T11++X11++AB11</f>
        <v>0</v>
      </c>
      <c r="AG11" s="61">
        <v>18</v>
      </c>
      <c r="AH11" s="25">
        <f t="shared" si="21"/>
        <v>-18</v>
      </c>
      <c r="AI11" s="26">
        <f t="shared" si="22"/>
        <v>-100</v>
      </c>
      <c r="AJ11" s="15"/>
      <c r="AK11" s="15"/>
      <c r="AL11" s="75">
        <f t="shared" si="23"/>
        <v>0</v>
      </c>
      <c r="AM11" s="77" t="e">
        <f t="shared" si="24"/>
        <v>#DIV/0!</v>
      </c>
      <c r="AN11" s="52"/>
      <c r="AO11" s="49"/>
      <c r="AP11" s="75">
        <f t="shared" si="25"/>
        <v>0</v>
      </c>
      <c r="AQ11" s="76" t="e">
        <f t="shared" si="26"/>
        <v>#DIV/0!</v>
      </c>
      <c r="AR11" s="15"/>
      <c r="AS11" s="15"/>
      <c r="AT11" s="75">
        <f t="shared" si="27"/>
        <v>0</v>
      </c>
      <c r="AU11" s="76" t="e">
        <f t="shared" si="28"/>
        <v>#DIV/0!</v>
      </c>
      <c r="AV11" s="65">
        <f t="shared" ref="AV11:AV59" si="50">AJ11+AN11+AR11</f>
        <v>0</v>
      </c>
      <c r="AW11" s="66">
        <f t="shared" ref="AW11:AW59" si="51">AK11++AO11++AS11</f>
        <v>0</v>
      </c>
      <c r="AX11" s="64">
        <v>0</v>
      </c>
      <c r="AY11" s="25">
        <f t="shared" si="31"/>
        <v>0</v>
      </c>
      <c r="AZ11" s="26" t="e">
        <f t="shared" si="32"/>
        <v>#DIV/0!</v>
      </c>
      <c r="BA11" s="17">
        <v>21.5</v>
      </c>
      <c r="BB11" s="17">
        <v>0</v>
      </c>
      <c r="BC11" s="75">
        <f t="shared" si="33"/>
        <v>-21.5</v>
      </c>
      <c r="BD11" s="76">
        <f t="shared" si="34"/>
        <v>-100</v>
      </c>
      <c r="BE11" s="86">
        <v>44.16</v>
      </c>
      <c r="BF11" s="86">
        <v>0</v>
      </c>
      <c r="BG11" s="75">
        <f t="shared" si="35"/>
        <v>-44.16</v>
      </c>
      <c r="BH11" s="76">
        <f t="shared" si="36"/>
        <v>-100</v>
      </c>
      <c r="BI11" s="15">
        <v>53.94</v>
      </c>
      <c r="BJ11" s="15">
        <v>0</v>
      </c>
      <c r="BK11" s="71">
        <f t="shared" si="37"/>
        <v>-53.94</v>
      </c>
      <c r="BL11" s="72">
        <f t="shared" si="46"/>
        <v>-100</v>
      </c>
      <c r="BM11" s="62">
        <f>BA11+BE11+BI11</f>
        <v>119.6</v>
      </c>
      <c r="BN11" s="63">
        <f>BB11++BF11++BJ11</f>
        <v>0</v>
      </c>
      <c r="BO11" s="64">
        <v>154.5</v>
      </c>
      <c r="BP11" s="25">
        <f t="shared" si="47"/>
        <v>-154.5</v>
      </c>
      <c r="BQ11" s="26">
        <f t="shared" si="4"/>
        <v>-100</v>
      </c>
      <c r="BR11" s="161">
        <f t="shared" ref="BR11:BR13" si="52">N11+AE11+AV11+BM11</f>
        <v>360.70000000000005</v>
      </c>
      <c r="BS11" s="162">
        <f t="shared" ref="BS11:BS13" si="53">O11+AF11+AW11+BN11</f>
        <v>159.70999999999998</v>
      </c>
      <c r="BT11" s="163">
        <f t="shared" si="43"/>
        <v>396.9</v>
      </c>
      <c r="BU11" s="98">
        <f t="shared" si="6"/>
        <v>-237.19</v>
      </c>
      <c r="BV11" s="99">
        <f t="shared" si="7"/>
        <v>-59.76064499874024</v>
      </c>
      <c r="BW11" s="167"/>
    </row>
    <row r="12" spans="1:75" ht="13.5" customHeight="1" thickBot="1" x14ac:dyDescent="0.25">
      <c r="A12" s="2" t="s">
        <v>43</v>
      </c>
      <c r="B12" s="15">
        <v>9.5299999999999994</v>
      </c>
      <c r="C12" s="15">
        <v>14.9</v>
      </c>
      <c r="D12" s="71">
        <f t="shared" si="0"/>
        <v>5.370000000000001</v>
      </c>
      <c r="E12" s="40">
        <f t="shared" si="1"/>
        <v>56.348373557187848</v>
      </c>
      <c r="F12" s="15">
        <v>11.225</v>
      </c>
      <c r="G12" s="15">
        <v>9.41</v>
      </c>
      <c r="H12" s="71">
        <f t="shared" si="8"/>
        <v>-1.8149999999999995</v>
      </c>
      <c r="I12" s="72">
        <f t="shared" si="9"/>
        <v>-16.169265033407566</v>
      </c>
      <c r="J12" s="15">
        <v>12.01</v>
      </c>
      <c r="K12" s="15">
        <v>8.7200000000000006</v>
      </c>
      <c r="L12" s="71">
        <f t="shared" si="10"/>
        <v>-3.2899999999999991</v>
      </c>
      <c r="M12" s="72">
        <f t="shared" si="11"/>
        <v>-27.393838467943375</v>
      </c>
      <c r="N12" s="62">
        <f t="shared" si="44"/>
        <v>32.765000000000001</v>
      </c>
      <c r="O12" s="63">
        <f t="shared" si="2"/>
        <v>33.03</v>
      </c>
      <c r="P12" s="64">
        <v>30</v>
      </c>
      <c r="Q12" s="25">
        <f t="shared" ref="Q12:Q14" si="54">SUM(O12-P12)</f>
        <v>3.0300000000000011</v>
      </c>
      <c r="R12" s="26">
        <f t="shared" si="12"/>
        <v>10.099999999999998</v>
      </c>
      <c r="S12" s="15">
        <v>5.39</v>
      </c>
      <c r="T12" s="15">
        <v>0</v>
      </c>
      <c r="U12" s="71">
        <f t="shared" si="13"/>
        <v>-5.39</v>
      </c>
      <c r="V12" s="72">
        <f t="shared" si="14"/>
        <v>-100</v>
      </c>
      <c r="W12" s="15"/>
      <c r="X12" s="15"/>
      <c r="Y12" s="71">
        <f t="shared" si="15"/>
        <v>0</v>
      </c>
      <c r="Z12" s="72" t="e">
        <f t="shared" si="16"/>
        <v>#DIV/0!</v>
      </c>
      <c r="AA12" s="15"/>
      <c r="AB12" s="15"/>
      <c r="AC12" s="71">
        <f t="shared" si="17"/>
        <v>0</v>
      </c>
      <c r="AD12" s="72" t="e">
        <f t="shared" si="18"/>
        <v>#DIV/0!</v>
      </c>
      <c r="AE12" s="62">
        <f t="shared" si="48"/>
        <v>5.39</v>
      </c>
      <c r="AF12" s="63">
        <f t="shared" si="49"/>
        <v>0</v>
      </c>
      <c r="AG12" s="64">
        <v>10</v>
      </c>
      <c r="AH12" s="25">
        <f t="shared" si="21"/>
        <v>-10</v>
      </c>
      <c r="AI12" s="26">
        <f t="shared" si="22"/>
        <v>-100</v>
      </c>
      <c r="AJ12" s="15"/>
      <c r="AK12" s="15"/>
      <c r="AL12" s="71">
        <f t="shared" si="23"/>
        <v>0</v>
      </c>
      <c r="AM12" s="159" t="e">
        <f t="shared" si="24"/>
        <v>#DIV/0!</v>
      </c>
      <c r="AN12" s="52"/>
      <c r="AO12" s="49"/>
      <c r="AP12" s="71">
        <f t="shared" si="25"/>
        <v>0</v>
      </c>
      <c r="AQ12" s="72" t="e">
        <f t="shared" si="26"/>
        <v>#DIV/0!</v>
      </c>
      <c r="AR12" s="15"/>
      <c r="AS12" s="15"/>
      <c r="AT12" s="71">
        <f t="shared" si="27"/>
        <v>0</v>
      </c>
      <c r="AU12" s="72" t="e">
        <f t="shared" si="28"/>
        <v>#DIV/0!</v>
      </c>
      <c r="AV12" s="62">
        <f t="shared" si="50"/>
        <v>0</v>
      </c>
      <c r="AW12" s="63">
        <f t="shared" si="51"/>
        <v>0</v>
      </c>
      <c r="AX12" s="64">
        <v>0</v>
      </c>
      <c r="AY12" s="25">
        <f t="shared" si="31"/>
        <v>0</v>
      </c>
      <c r="AZ12" s="26" t="e">
        <f t="shared" si="32"/>
        <v>#DIV/0!</v>
      </c>
      <c r="BA12" s="17">
        <v>3.7</v>
      </c>
      <c r="BB12" s="17">
        <v>0</v>
      </c>
      <c r="BC12" s="75">
        <f t="shared" si="33"/>
        <v>-3.7</v>
      </c>
      <c r="BD12" s="76">
        <f t="shared" si="34"/>
        <v>-100</v>
      </c>
      <c r="BE12" s="15">
        <v>8.7200000000000006</v>
      </c>
      <c r="BF12" s="15">
        <v>0</v>
      </c>
      <c r="BG12" s="75">
        <f t="shared" si="35"/>
        <v>-8.7200000000000006</v>
      </c>
      <c r="BH12" s="76">
        <f t="shared" si="36"/>
        <v>-100</v>
      </c>
      <c r="BI12" s="15">
        <v>10.78</v>
      </c>
      <c r="BJ12" s="15">
        <v>0</v>
      </c>
      <c r="BK12" s="71">
        <f t="shared" si="37"/>
        <v>-10.78</v>
      </c>
      <c r="BL12" s="72">
        <f t="shared" si="46"/>
        <v>-100</v>
      </c>
      <c r="BM12" s="62">
        <f>BA12+BE12+BI12</f>
        <v>23.200000000000003</v>
      </c>
      <c r="BN12" s="63">
        <f t="shared" ref="BN12:BN13" si="55">BB12++BF12++BJ12</f>
        <v>0</v>
      </c>
      <c r="BO12" s="64">
        <v>50</v>
      </c>
      <c r="BP12" s="25">
        <f t="shared" si="47"/>
        <v>-50</v>
      </c>
      <c r="BQ12" s="26">
        <f t="shared" si="4"/>
        <v>-100</v>
      </c>
      <c r="BR12" s="161">
        <f t="shared" si="52"/>
        <v>61.355000000000004</v>
      </c>
      <c r="BS12" s="162">
        <f t="shared" si="53"/>
        <v>33.03</v>
      </c>
      <c r="BT12" s="163">
        <f t="shared" si="43"/>
        <v>90</v>
      </c>
      <c r="BU12" s="98">
        <f t="shared" si="6"/>
        <v>-56.97</v>
      </c>
      <c r="BV12" s="99">
        <f t="shared" si="7"/>
        <v>-63.3</v>
      </c>
      <c r="BW12" s="167"/>
    </row>
    <row r="13" spans="1:75" ht="13.5" customHeight="1" thickBot="1" x14ac:dyDescent="0.25">
      <c r="A13" s="2" t="s">
        <v>60</v>
      </c>
      <c r="B13" s="15">
        <v>0.83</v>
      </c>
      <c r="C13" s="15">
        <v>5.0000000000000001E-4</v>
      </c>
      <c r="D13" s="69">
        <f t="shared" si="0"/>
        <v>-0.82950000000000002</v>
      </c>
      <c r="E13" s="70">
        <f t="shared" si="1"/>
        <v>-99.939759036144579</v>
      </c>
      <c r="F13" s="15">
        <v>0.65859999999999996</v>
      </c>
      <c r="G13" s="15">
        <v>5.9999999999999995E-4</v>
      </c>
      <c r="H13" s="75">
        <f t="shared" si="8"/>
        <v>-0.65799999999999992</v>
      </c>
      <c r="I13" s="76">
        <f t="shared" si="9"/>
        <v>-99.908897661706646</v>
      </c>
      <c r="J13" s="15">
        <v>0.66</v>
      </c>
      <c r="K13" s="15">
        <v>4.0000000000000002E-4</v>
      </c>
      <c r="L13" s="75">
        <f t="shared" si="10"/>
        <v>-0.65960000000000008</v>
      </c>
      <c r="M13" s="76">
        <f t="shared" si="11"/>
        <v>-99.939393939393938</v>
      </c>
      <c r="N13" s="65">
        <f t="shared" si="44"/>
        <v>2.1486000000000001</v>
      </c>
      <c r="O13" s="66">
        <f t="shared" si="2"/>
        <v>1.4999999999999998E-3</v>
      </c>
      <c r="P13" s="61">
        <v>5</v>
      </c>
      <c r="Q13" s="25">
        <f t="shared" si="54"/>
        <v>-4.9984999999999999</v>
      </c>
      <c r="R13" s="26">
        <f t="shared" si="12"/>
        <v>-99.97</v>
      </c>
      <c r="S13" s="15">
        <v>0.39</v>
      </c>
      <c r="T13" s="15">
        <v>0</v>
      </c>
      <c r="U13" s="75">
        <f t="shared" si="13"/>
        <v>-0.39</v>
      </c>
      <c r="V13" s="76">
        <f t="shared" si="14"/>
        <v>-100</v>
      </c>
      <c r="W13" s="15"/>
      <c r="X13" s="15"/>
      <c r="Y13" s="75">
        <f t="shared" si="15"/>
        <v>0</v>
      </c>
      <c r="Z13" s="76" t="e">
        <f t="shared" si="16"/>
        <v>#DIV/0!</v>
      </c>
      <c r="AA13" s="15"/>
      <c r="AB13" s="15"/>
      <c r="AC13" s="75">
        <f t="shared" si="17"/>
        <v>0</v>
      </c>
      <c r="AD13" s="76" t="e">
        <f t="shared" si="18"/>
        <v>#DIV/0!</v>
      </c>
      <c r="AE13" s="65">
        <f t="shared" si="48"/>
        <v>0.39</v>
      </c>
      <c r="AF13" s="66">
        <f t="shared" si="49"/>
        <v>0</v>
      </c>
      <c r="AG13" s="61">
        <v>1.9</v>
      </c>
      <c r="AH13" s="25">
        <f t="shared" si="21"/>
        <v>-1.9</v>
      </c>
      <c r="AI13" s="26">
        <f t="shared" si="22"/>
        <v>-100</v>
      </c>
      <c r="AJ13" s="15"/>
      <c r="AK13" s="15"/>
      <c r="AL13" s="75">
        <f t="shared" si="23"/>
        <v>0</v>
      </c>
      <c r="AM13" s="77" t="e">
        <f t="shared" si="24"/>
        <v>#DIV/0!</v>
      </c>
      <c r="AN13" s="53"/>
      <c r="AO13" s="49"/>
      <c r="AP13" s="75">
        <f t="shared" si="25"/>
        <v>0</v>
      </c>
      <c r="AQ13" s="76" t="e">
        <f t="shared" si="26"/>
        <v>#DIV/0!</v>
      </c>
      <c r="AR13" s="15"/>
      <c r="AS13" s="15"/>
      <c r="AT13" s="75">
        <f t="shared" si="27"/>
        <v>0</v>
      </c>
      <c r="AU13" s="76" t="e">
        <f t="shared" si="28"/>
        <v>#DIV/0!</v>
      </c>
      <c r="AV13" s="65">
        <f t="shared" si="50"/>
        <v>0</v>
      </c>
      <c r="AW13" s="66">
        <f t="shared" si="51"/>
        <v>0</v>
      </c>
      <c r="AX13" s="64">
        <v>0</v>
      </c>
      <c r="AY13" s="25">
        <f t="shared" si="31"/>
        <v>0</v>
      </c>
      <c r="AZ13" s="26" t="e">
        <f t="shared" si="32"/>
        <v>#DIV/0!</v>
      </c>
      <c r="BA13" s="17">
        <v>0</v>
      </c>
      <c r="BB13" s="17">
        <v>0</v>
      </c>
      <c r="BC13" s="75">
        <f t="shared" si="33"/>
        <v>0</v>
      </c>
      <c r="BD13" s="76" t="e">
        <f t="shared" si="34"/>
        <v>#DIV/0!</v>
      </c>
      <c r="BE13" s="15">
        <v>2.0000000000000001E-4</v>
      </c>
      <c r="BF13" s="15">
        <v>0</v>
      </c>
      <c r="BG13" s="75">
        <f t="shared" si="35"/>
        <v>-2.0000000000000001E-4</v>
      </c>
      <c r="BH13" s="76">
        <f t="shared" si="36"/>
        <v>-100</v>
      </c>
      <c r="BI13" s="15">
        <v>4.0000000000000003E-5</v>
      </c>
      <c r="BJ13" s="15">
        <v>0</v>
      </c>
      <c r="BK13" s="71">
        <f t="shared" si="37"/>
        <v>-4.0000000000000003E-5</v>
      </c>
      <c r="BL13" s="72">
        <f t="shared" si="46"/>
        <v>-100</v>
      </c>
      <c r="BM13" s="62">
        <f>BA13+BE13+BI13</f>
        <v>2.4000000000000001E-4</v>
      </c>
      <c r="BN13" s="63">
        <f t="shared" si="55"/>
        <v>0</v>
      </c>
      <c r="BO13" s="64">
        <v>5</v>
      </c>
      <c r="BP13" s="25">
        <f t="shared" si="47"/>
        <v>-5</v>
      </c>
      <c r="BQ13" s="26">
        <f t="shared" si="4"/>
        <v>-100</v>
      </c>
      <c r="BR13" s="161">
        <f t="shared" si="52"/>
        <v>2.53884</v>
      </c>
      <c r="BS13" s="162">
        <f t="shared" si="53"/>
        <v>1.4999999999999998E-3</v>
      </c>
      <c r="BT13" s="163">
        <f t="shared" si="43"/>
        <v>11.9</v>
      </c>
      <c r="BU13" s="98">
        <f t="shared" si="6"/>
        <v>-11.8985</v>
      </c>
      <c r="BV13" s="99">
        <f t="shared" si="7"/>
        <v>-99.987394957983184</v>
      </c>
      <c r="BW13" s="167"/>
    </row>
    <row r="14" spans="1:75" ht="13.5" customHeight="1" thickBot="1" x14ac:dyDescent="0.25">
      <c r="A14" s="2" t="s">
        <v>4</v>
      </c>
      <c r="B14" s="15">
        <v>43.8</v>
      </c>
      <c r="C14" s="15">
        <v>49.92</v>
      </c>
      <c r="D14" s="69">
        <f t="shared" si="0"/>
        <v>6.1200000000000045</v>
      </c>
      <c r="E14" s="40">
        <f t="shared" si="1"/>
        <v>13.972602739726048</v>
      </c>
      <c r="F14" s="15">
        <v>38.83</v>
      </c>
      <c r="G14" s="15">
        <v>32.979999999999997</v>
      </c>
      <c r="H14" s="71">
        <f t="shared" si="8"/>
        <v>-5.8500000000000014</v>
      </c>
      <c r="I14" s="72">
        <f t="shared" si="9"/>
        <v>-15.065670873036318</v>
      </c>
      <c r="J14" s="15">
        <v>36.86</v>
      </c>
      <c r="K14" s="15">
        <v>32.76</v>
      </c>
      <c r="L14" s="71">
        <f t="shared" si="10"/>
        <v>-4.1000000000000014</v>
      </c>
      <c r="M14" s="72">
        <f t="shared" si="11"/>
        <v>-11.123168746608791</v>
      </c>
      <c r="N14" s="62">
        <f t="shared" si="44"/>
        <v>119.49</v>
      </c>
      <c r="O14" s="63">
        <f t="shared" si="2"/>
        <v>115.66</v>
      </c>
      <c r="P14" s="64">
        <v>74</v>
      </c>
      <c r="Q14" s="25">
        <f t="shared" si="54"/>
        <v>41.66</v>
      </c>
      <c r="R14" s="26">
        <f t="shared" si="12"/>
        <v>56.297297297297291</v>
      </c>
      <c r="S14" s="15">
        <v>16.399999999999999</v>
      </c>
      <c r="T14" s="15">
        <v>0</v>
      </c>
      <c r="U14" s="71">
        <f t="shared" si="13"/>
        <v>-16.399999999999999</v>
      </c>
      <c r="V14" s="72">
        <f t="shared" si="14"/>
        <v>-100</v>
      </c>
      <c r="W14" s="15"/>
      <c r="X14" s="15"/>
      <c r="Y14" s="71">
        <f t="shared" si="15"/>
        <v>0</v>
      </c>
      <c r="Z14" s="72" t="e">
        <f t="shared" si="16"/>
        <v>#DIV/0!</v>
      </c>
      <c r="AA14" s="15"/>
      <c r="AB14" s="15"/>
      <c r="AC14" s="71">
        <f t="shared" si="17"/>
        <v>0</v>
      </c>
      <c r="AD14" s="72" t="e">
        <f t="shared" si="18"/>
        <v>#DIV/0!</v>
      </c>
      <c r="AE14" s="62">
        <f t="shared" si="48"/>
        <v>16.399999999999999</v>
      </c>
      <c r="AF14" s="63">
        <f t="shared" si="49"/>
        <v>0</v>
      </c>
      <c r="AG14" s="64">
        <v>5.7</v>
      </c>
      <c r="AH14" s="25">
        <f t="shared" si="21"/>
        <v>-5.7</v>
      </c>
      <c r="AI14" s="26">
        <f t="shared" si="22"/>
        <v>-100</v>
      </c>
      <c r="AJ14" s="15"/>
      <c r="AK14" s="15"/>
      <c r="AL14" s="71">
        <f t="shared" si="23"/>
        <v>0</v>
      </c>
      <c r="AM14" s="72" t="e">
        <f t="shared" si="24"/>
        <v>#DIV/0!</v>
      </c>
      <c r="AN14" s="44"/>
      <c r="AO14" s="15"/>
      <c r="AP14" s="71">
        <f t="shared" si="25"/>
        <v>0</v>
      </c>
      <c r="AQ14" s="72" t="e">
        <f t="shared" si="26"/>
        <v>#DIV/0!</v>
      </c>
      <c r="AR14" s="15"/>
      <c r="AS14" s="15"/>
      <c r="AT14" s="71">
        <f t="shared" si="27"/>
        <v>0</v>
      </c>
      <c r="AU14" s="72" t="e">
        <f t="shared" si="28"/>
        <v>#DIV/0!</v>
      </c>
      <c r="AV14" s="62">
        <f t="shared" si="50"/>
        <v>0</v>
      </c>
      <c r="AW14" s="63">
        <f t="shared" si="51"/>
        <v>0</v>
      </c>
      <c r="AX14" s="64">
        <v>0</v>
      </c>
      <c r="AY14" s="25">
        <f t="shared" si="31"/>
        <v>0</v>
      </c>
      <c r="AZ14" s="26" t="e">
        <f t="shared" si="32"/>
        <v>#DIV/0!</v>
      </c>
      <c r="BA14" s="17">
        <v>18.53</v>
      </c>
      <c r="BB14" s="17">
        <v>0</v>
      </c>
      <c r="BC14" s="75">
        <f t="shared" si="33"/>
        <v>-18.53</v>
      </c>
      <c r="BD14" s="72">
        <f t="shared" ref="BD14:BD61" si="56">(BB14/BA14-1)*100</f>
        <v>-100</v>
      </c>
      <c r="BE14" s="15">
        <v>50.05</v>
      </c>
      <c r="BF14" s="15">
        <v>0</v>
      </c>
      <c r="BG14" s="75">
        <f t="shared" si="35"/>
        <v>-50.05</v>
      </c>
      <c r="BH14" s="76">
        <f t="shared" si="36"/>
        <v>-100</v>
      </c>
      <c r="BI14" s="15">
        <v>17.86</v>
      </c>
      <c r="BJ14" s="15">
        <v>0</v>
      </c>
      <c r="BK14" s="71">
        <f t="shared" si="37"/>
        <v>-17.86</v>
      </c>
      <c r="BL14" s="72">
        <f t="shared" si="46"/>
        <v>-100</v>
      </c>
      <c r="BM14" s="62">
        <f t="shared" ref="BM14:BM32" si="57">BA14+BE14+BI14</f>
        <v>86.44</v>
      </c>
      <c r="BN14" s="63">
        <f t="shared" ref="BN14:BN32" si="58">BB14++BF14++BJ14</f>
        <v>0</v>
      </c>
      <c r="BO14" s="64">
        <v>45.1</v>
      </c>
      <c r="BP14" s="25">
        <f t="shared" si="47"/>
        <v>-45.1</v>
      </c>
      <c r="BQ14" s="26">
        <f t="shared" si="4"/>
        <v>-100</v>
      </c>
      <c r="BR14" s="161">
        <f t="shared" ref="BR14:BR32" si="59">N14+AE14+AV14+BM14</f>
        <v>222.32999999999998</v>
      </c>
      <c r="BS14" s="162">
        <f t="shared" ref="BS14:BS32" si="60">O14+AF14+AW14+BN14</f>
        <v>115.66</v>
      </c>
      <c r="BT14" s="163">
        <f t="shared" si="43"/>
        <v>124.80000000000001</v>
      </c>
      <c r="BU14" s="98">
        <f t="shared" si="6"/>
        <v>-9.1400000000000148</v>
      </c>
      <c r="BV14" s="99">
        <f t="shared" si="7"/>
        <v>-7.323717948717956</v>
      </c>
      <c r="BW14" s="167"/>
    </row>
    <row r="15" spans="1:75" ht="13.5" customHeight="1" thickBot="1" x14ac:dyDescent="0.25">
      <c r="A15" s="2" t="s">
        <v>65</v>
      </c>
      <c r="B15" s="15">
        <v>7.05</v>
      </c>
      <c r="C15" s="15">
        <v>8.93</v>
      </c>
      <c r="D15" s="71">
        <f t="shared" si="0"/>
        <v>1.88</v>
      </c>
      <c r="E15" s="40">
        <f t="shared" si="1"/>
        <v>26.666666666666661</v>
      </c>
      <c r="F15" s="15">
        <v>6.22</v>
      </c>
      <c r="G15" s="15">
        <v>5.69</v>
      </c>
      <c r="H15" s="71">
        <f t="shared" si="8"/>
        <v>-0.52999999999999936</v>
      </c>
      <c r="I15" s="72">
        <f t="shared" si="9"/>
        <v>-8.5209003215434009</v>
      </c>
      <c r="J15" s="15">
        <v>5.31</v>
      </c>
      <c r="K15" s="15">
        <v>5.48</v>
      </c>
      <c r="L15" s="71">
        <f t="shared" si="10"/>
        <v>0.17000000000000082</v>
      </c>
      <c r="M15" s="40">
        <f t="shared" si="11"/>
        <v>3.201506591337111</v>
      </c>
      <c r="N15" s="62">
        <f t="shared" si="44"/>
        <v>18.579999999999998</v>
      </c>
      <c r="O15" s="63">
        <f t="shared" si="2"/>
        <v>20.100000000000001</v>
      </c>
      <c r="P15" s="61">
        <v>19</v>
      </c>
      <c r="Q15" s="25">
        <f t="shared" ref="Q15:Q22" si="61">SUM(O15-P15)</f>
        <v>1.1000000000000014</v>
      </c>
      <c r="R15" s="26">
        <f t="shared" si="12"/>
        <v>5.7894736842105443</v>
      </c>
      <c r="S15" s="15">
        <v>2.5499999999999998</v>
      </c>
      <c r="T15" s="15">
        <v>0</v>
      </c>
      <c r="U15" s="71">
        <f t="shared" si="13"/>
        <v>-2.5499999999999998</v>
      </c>
      <c r="V15" s="72">
        <f t="shared" si="14"/>
        <v>-100</v>
      </c>
      <c r="W15" s="15"/>
      <c r="X15" s="15"/>
      <c r="Y15" s="71">
        <f t="shared" si="15"/>
        <v>0</v>
      </c>
      <c r="Z15" s="72" t="e">
        <f t="shared" si="16"/>
        <v>#DIV/0!</v>
      </c>
      <c r="AA15" s="15"/>
      <c r="AB15" s="15"/>
      <c r="AC15" s="71">
        <f t="shared" si="17"/>
        <v>0</v>
      </c>
      <c r="AD15" s="72" t="e">
        <f t="shared" si="18"/>
        <v>#DIV/0!</v>
      </c>
      <c r="AE15" s="62">
        <f t="shared" si="48"/>
        <v>2.5499999999999998</v>
      </c>
      <c r="AF15" s="63">
        <f t="shared" si="49"/>
        <v>0</v>
      </c>
      <c r="AG15" s="64">
        <v>5</v>
      </c>
      <c r="AH15" s="25">
        <f t="shared" si="21"/>
        <v>-5</v>
      </c>
      <c r="AI15" s="26">
        <f t="shared" si="22"/>
        <v>-100</v>
      </c>
      <c r="AJ15" s="15"/>
      <c r="AK15" s="15"/>
      <c r="AL15" s="71">
        <f t="shared" si="23"/>
        <v>0</v>
      </c>
      <c r="AM15" s="72" t="e">
        <f t="shared" si="24"/>
        <v>#DIV/0!</v>
      </c>
      <c r="AN15" s="15"/>
      <c r="AO15" s="15"/>
      <c r="AP15" s="71">
        <f t="shared" si="25"/>
        <v>0</v>
      </c>
      <c r="AQ15" s="72" t="e">
        <f t="shared" si="26"/>
        <v>#DIV/0!</v>
      </c>
      <c r="AR15" s="15"/>
      <c r="AS15" s="15"/>
      <c r="AT15" s="71">
        <f t="shared" si="27"/>
        <v>0</v>
      </c>
      <c r="AU15" s="72" t="e">
        <f t="shared" si="28"/>
        <v>#DIV/0!</v>
      </c>
      <c r="AV15" s="62">
        <f t="shared" si="50"/>
        <v>0</v>
      </c>
      <c r="AW15" s="63">
        <f t="shared" si="51"/>
        <v>0</v>
      </c>
      <c r="AX15" s="64">
        <v>0</v>
      </c>
      <c r="AY15" s="25">
        <f t="shared" si="31"/>
        <v>0</v>
      </c>
      <c r="AZ15" s="26" t="e">
        <f t="shared" si="32"/>
        <v>#DIV/0!</v>
      </c>
      <c r="BA15" s="17">
        <v>3</v>
      </c>
      <c r="BB15" s="17">
        <v>0</v>
      </c>
      <c r="BC15" s="75">
        <f t="shared" si="33"/>
        <v>-3</v>
      </c>
      <c r="BD15" s="72">
        <f t="shared" si="56"/>
        <v>-100</v>
      </c>
      <c r="BE15" s="15">
        <v>5.66</v>
      </c>
      <c r="BF15" s="15">
        <v>0</v>
      </c>
      <c r="BG15" s="75">
        <f t="shared" si="35"/>
        <v>-5.66</v>
      </c>
      <c r="BH15" s="76">
        <f t="shared" si="36"/>
        <v>-100</v>
      </c>
      <c r="BI15" s="15">
        <v>7</v>
      </c>
      <c r="BJ15" s="15">
        <v>0</v>
      </c>
      <c r="BK15" s="71">
        <f t="shared" si="37"/>
        <v>-7</v>
      </c>
      <c r="BL15" s="72">
        <f t="shared" si="46"/>
        <v>-100</v>
      </c>
      <c r="BM15" s="62">
        <f t="shared" si="57"/>
        <v>15.66</v>
      </c>
      <c r="BN15" s="63">
        <f t="shared" si="58"/>
        <v>0</v>
      </c>
      <c r="BO15" s="64">
        <v>30</v>
      </c>
      <c r="BP15" s="25">
        <f t="shared" si="47"/>
        <v>-30</v>
      </c>
      <c r="BQ15" s="26">
        <f t="shared" si="4"/>
        <v>-100</v>
      </c>
      <c r="BR15" s="161">
        <f t="shared" si="59"/>
        <v>36.79</v>
      </c>
      <c r="BS15" s="162">
        <f t="shared" si="60"/>
        <v>20.100000000000001</v>
      </c>
      <c r="BT15" s="163">
        <f t="shared" si="43"/>
        <v>54</v>
      </c>
      <c r="BU15" s="98">
        <f t="shared" si="6"/>
        <v>-33.9</v>
      </c>
      <c r="BV15" s="99">
        <f t="shared" si="7"/>
        <v>-62.777777777777779</v>
      </c>
      <c r="BW15" s="167"/>
    </row>
    <row r="16" spans="1:75" ht="13.5" customHeight="1" thickBot="1" x14ac:dyDescent="0.25">
      <c r="A16" s="2" t="s">
        <v>12</v>
      </c>
      <c r="B16" s="15">
        <v>38.92</v>
      </c>
      <c r="C16" s="15">
        <v>62.2</v>
      </c>
      <c r="D16" s="71">
        <f t="shared" si="0"/>
        <v>23.28</v>
      </c>
      <c r="E16" s="40">
        <f t="shared" si="1"/>
        <v>59.815005138746137</v>
      </c>
      <c r="F16" s="15">
        <v>31.98</v>
      </c>
      <c r="G16" s="15">
        <v>53.54</v>
      </c>
      <c r="H16" s="71">
        <f t="shared" si="8"/>
        <v>21.56</v>
      </c>
      <c r="I16" s="40">
        <f t="shared" si="9"/>
        <v>67.417135709818623</v>
      </c>
      <c r="J16" s="15">
        <v>27.42</v>
      </c>
      <c r="K16" s="15">
        <v>43.36</v>
      </c>
      <c r="L16" s="71">
        <f t="shared" si="10"/>
        <v>15.939999999999998</v>
      </c>
      <c r="M16" s="40">
        <f t="shared" si="11"/>
        <v>58.13274981765133</v>
      </c>
      <c r="N16" s="62">
        <f t="shared" si="44"/>
        <v>98.320000000000007</v>
      </c>
      <c r="O16" s="63">
        <f t="shared" si="2"/>
        <v>159.10000000000002</v>
      </c>
      <c r="P16" s="64">
        <v>150.4</v>
      </c>
      <c r="Q16" s="25">
        <f t="shared" si="45"/>
        <v>8.7000000000000171</v>
      </c>
      <c r="R16" s="26">
        <f t="shared" si="12"/>
        <v>5.784574468085113</v>
      </c>
      <c r="S16" s="15">
        <v>12.98</v>
      </c>
      <c r="T16" s="15">
        <v>0</v>
      </c>
      <c r="U16" s="71">
        <f t="shared" si="13"/>
        <v>-12.98</v>
      </c>
      <c r="V16" s="72">
        <f t="shared" si="14"/>
        <v>-100</v>
      </c>
      <c r="W16" s="15"/>
      <c r="X16" s="15"/>
      <c r="Y16" s="71">
        <f t="shared" si="15"/>
        <v>0</v>
      </c>
      <c r="Z16" s="72" t="e">
        <f t="shared" si="16"/>
        <v>#DIV/0!</v>
      </c>
      <c r="AA16" s="15"/>
      <c r="AB16" s="15"/>
      <c r="AC16" s="71">
        <f t="shared" si="17"/>
        <v>0</v>
      </c>
      <c r="AD16" s="72" t="e">
        <f t="shared" si="18"/>
        <v>#DIV/0!</v>
      </c>
      <c r="AE16" s="62">
        <f t="shared" si="48"/>
        <v>12.98</v>
      </c>
      <c r="AF16" s="63">
        <f t="shared" si="49"/>
        <v>0</v>
      </c>
      <c r="AG16" s="64">
        <v>17.399999999999999</v>
      </c>
      <c r="AH16" s="25">
        <f t="shared" si="21"/>
        <v>-17.399999999999999</v>
      </c>
      <c r="AI16" s="26">
        <f t="shared" si="22"/>
        <v>-100</v>
      </c>
      <c r="AJ16" s="15"/>
      <c r="AK16" s="15"/>
      <c r="AL16" s="71">
        <f t="shared" si="23"/>
        <v>0</v>
      </c>
      <c r="AM16" s="72" t="e">
        <f t="shared" si="24"/>
        <v>#DIV/0!</v>
      </c>
      <c r="AN16" s="15"/>
      <c r="AO16" s="15"/>
      <c r="AP16" s="71">
        <f t="shared" si="25"/>
        <v>0</v>
      </c>
      <c r="AQ16" s="72" t="e">
        <f t="shared" si="26"/>
        <v>#DIV/0!</v>
      </c>
      <c r="AR16" s="15"/>
      <c r="AS16" s="15"/>
      <c r="AT16" s="71">
        <f t="shared" si="27"/>
        <v>0</v>
      </c>
      <c r="AU16" s="72" t="e">
        <f t="shared" si="28"/>
        <v>#DIV/0!</v>
      </c>
      <c r="AV16" s="62">
        <f t="shared" si="50"/>
        <v>0</v>
      </c>
      <c r="AW16" s="63">
        <f t="shared" si="51"/>
        <v>0</v>
      </c>
      <c r="AX16" s="64">
        <v>0</v>
      </c>
      <c r="AY16" s="25">
        <f t="shared" si="31"/>
        <v>0</v>
      </c>
      <c r="AZ16" s="26" t="e">
        <f t="shared" si="32"/>
        <v>#DIV/0!</v>
      </c>
      <c r="BA16" s="17">
        <v>24.59</v>
      </c>
      <c r="BB16" s="17">
        <v>0</v>
      </c>
      <c r="BC16" s="75">
        <f t="shared" si="33"/>
        <v>-24.59</v>
      </c>
      <c r="BD16" s="72">
        <f t="shared" si="56"/>
        <v>-100</v>
      </c>
      <c r="BE16" s="15">
        <v>46.44</v>
      </c>
      <c r="BF16" s="15">
        <v>0</v>
      </c>
      <c r="BG16" s="75">
        <f t="shared" si="35"/>
        <v>-46.44</v>
      </c>
      <c r="BH16" s="76">
        <f t="shared" si="36"/>
        <v>-100</v>
      </c>
      <c r="BI16" s="15">
        <v>54.37</v>
      </c>
      <c r="BJ16" s="15">
        <v>0</v>
      </c>
      <c r="BK16" s="71">
        <f t="shared" si="37"/>
        <v>-54.37</v>
      </c>
      <c r="BL16" s="72">
        <f t="shared" si="46"/>
        <v>-100</v>
      </c>
      <c r="BM16" s="62">
        <f t="shared" si="57"/>
        <v>125.4</v>
      </c>
      <c r="BN16" s="63">
        <f t="shared" si="58"/>
        <v>0</v>
      </c>
      <c r="BO16" s="64">
        <v>121.5</v>
      </c>
      <c r="BP16" s="25">
        <f t="shared" si="47"/>
        <v>-121.5</v>
      </c>
      <c r="BQ16" s="26">
        <f t="shared" si="4"/>
        <v>-100</v>
      </c>
      <c r="BR16" s="161">
        <f t="shared" si="59"/>
        <v>236.70000000000002</v>
      </c>
      <c r="BS16" s="162">
        <f t="shared" si="60"/>
        <v>159.10000000000002</v>
      </c>
      <c r="BT16" s="163">
        <f t="shared" si="43"/>
        <v>289.3</v>
      </c>
      <c r="BU16" s="98">
        <f t="shared" si="6"/>
        <v>-130.19999999999999</v>
      </c>
      <c r="BV16" s="99">
        <f t="shared" si="7"/>
        <v>-45.005184929139297</v>
      </c>
      <c r="BW16" s="167"/>
    </row>
    <row r="17" spans="1:75" ht="13.5" customHeight="1" thickBot="1" x14ac:dyDescent="0.25">
      <c r="A17" s="2" t="s">
        <v>28</v>
      </c>
      <c r="B17" s="15">
        <v>43.78</v>
      </c>
      <c r="C17" s="15">
        <v>65.290000000000006</v>
      </c>
      <c r="D17" s="71">
        <f t="shared" si="0"/>
        <v>21.510000000000005</v>
      </c>
      <c r="E17" s="40">
        <f>(C17/B17-1)*100</f>
        <v>49.132023755139343</v>
      </c>
      <c r="F17" s="15">
        <v>49.33</v>
      </c>
      <c r="G17" s="15">
        <v>50.9</v>
      </c>
      <c r="H17" s="71">
        <f t="shared" si="8"/>
        <v>1.5700000000000003</v>
      </c>
      <c r="I17" s="40">
        <f t="shared" si="9"/>
        <v>3.1826474761808221</v>
      </c>
      <c r="J17" s="15">
        <v>47.9</v>
      </c>
      <c r="K17" s="15">
        <v>47.08</v>
      </c>
      <c r="L17" s="71">
        <f t="shared" si="10"/>
        <v>-0.82000000000000028</v>
      </c>
      <c r="M17" s="72">
        <f t="shared" si="11"/>
        <v>-1.7118997912317302</v>
      </c>
      <c r="N17" s="62">
        <f t="shared" si="44"/>
        <v>141.01</v>
      </c>
      <c r="O17" s="63">
        <f t="shared" si="2"/>
        <v>163.26999999999998</v>
      </c>
      <c r="P17" s="61">
        <v>240.7</v>
      </c>
      <c r="Q17" s="25">
        <f t="shared" si="45"/>
        <v>-77.430000000000007</v>
      </c>
      <c r="R17" s="26">
        <f t="shared" si="12"/>
        <v>-32.168674698795186</v>
      </c>
      <c r="S17" s="15">
        <v>23.21</v>
      </c>
      <c r="T17" s="15">
        <v>0</v>
      </c>
      <c r="U17" s="71">
        <f t="shared" si="13"/>
        <v>-23.21</v>
      </c>
      <c r="V17" s="72">
        <f t="shared" si="14"/>
        <v>-100</v>
      </c>
      <c r="W17" s="15"/>
      <c r="X17" s="15"/>
      <c r="Y17" s="71">
        <f t="shared" si="15"/>
        <v>0</v>
      </c>
      <c r="Z17" s="72" t="e">
        <f t="shared" si="16"/>
        <v>#DIV/0!</v>
      </c>
      <c r="AA17" s="15"/>
      <c r="AB17" s="15"/>
      <c r="AC17" s="71">
        <f t="shared" si="17"/>
        <v>0</v>
      </c>
      <c r="AD17" s="72" t="e">
        <f t="shared" si="18"/>
        <v>#DIV/0!</v>
      </c>
      <c r="AE17" s="62">
        <f t="shared" si="48"/>
        <v>23.21</v>
      </c>
      <c r="AF17" s="63">
        <f t="shared" si="49"/>
        <v>0</v>
      </c>
      <c r="AG17" s="64">
        <v>27.8</v>
      </c>
      <c r="AH17" s="25">
        <f t="shared" si="21"/>
        <v>-27.8</v>
      </c>
      <c r="AI17" s="26">
        <f t="shared" si="22"/>
        <v>-100</v>
      </c>
      <c r="AJ17" s="15"/>
      <c r="AK17" s="15"/>
      <c r="AL17" s="71">
        <f t="shared" si="23"/>
        <v>0</v>
      </c>
      <c r="AM17" s="72" t="e">
        <f t="shared" si="24"/>
        <v>#DIV/0!</v>
      </c>
      <c r="AN17" s="15"/>
      <c r="AO17" s="15"/>
      <c r="AP17" s="71">
        <f t="shared" si="25"/>
        <v>0</v>
      </c>
      <c r="AQ17" s="72" t="e">
        <f t="shared" si="26"/>
        <v>#DIV/0!</v>
      </c>
      <c r="AR17" s="15"/>
      <c r="AS17" s="15"/>
      <c r="AT17" s="71">
        <f t="shared" si="27"/>
        <v>0</v>
      </c>
      <c r="AU17" s="72" t="e">
        <f t="shared" si="28"/>
        <v>#DIV/0!</v>
      </c>
      <c r="AV17" s="62">
        <f t="shared" si="50"/>
        <v>0</v>
      </c>
      <c r="AW17" s="63">
        <f t="shared" si="51"/>
        <v>0</v>
      </c>
      <c r="AX17" s="64">
        <v>0</v>
      </c>
      <c r="AY17" s="25">
        <f t="shared" si="31"/>
        <v>0</v>
      </c>
      <c r="AZ17" s="26" t="e">
        <f t="shared" si="32"/>
        <v>#DIV/0!</v>
      </c>
      <c r="BA17" s="17">
        <v>27.18</v>
      </c>
      <c r="BB17" s="17">
        <v>0</v>
      </c>
      <c r="BC17" s="75">
        <f t="shared" si="33"/>
        <v>-27.18</v>
      </c>
      <c r="BD17" s="72">
        <f t="shared" si="56"/>
        <v>-100</v>
      </c>
      <c r="BE17" s="86">
        <v>46.61</v>
      </c>
      <c r="BF17" s="86">
        <v>0</v>
      </c>
      <c r="BG17" s="75">
        <f t="shared" si="35"/>
        <v>-46.61</v>
      </c>
      <c r="BH17" s="76">
        <f t="shared" si="36"/>
        <v>-100</v>
      </c>
      <c r="BI17" s="15">
        <v>59.29</v>
      </c>
      <c r="BJ17" s="15">
        <v>0</v>
      </c>
      <c r="BK17" s="71">
        <f>SUM(BJ17-BI17)</f>
        <v>-59.29</v>
      </c>
      <c r="BL17" s="72">
        <f t="shared" si="46"/>
        <v>-100</v>
      </c>
      <c r="BM17" s="62">
        <f t="shared" si="57"/>
        <v>133.07999999999998</v>
      </c>
      <c r="BN17" s="63">
        <f t="shared" si="58"/>
        <v>0</v>
      </c>
      <c r="BO17" s="64">
        <v>194.4</v>
      </c>
      <c r="BP17" s="25">
        <f t="shared" si="47"/>
        <v>-194.4</v>
      </c>
      <c r="BQ17" s="26">
        <f t="shared" si="4"/>
        <v>-100</v>
      </c>
      <c r="BR17" s="161">
        <f t="shared" si="59"/>
        <v>297.29999999999995</v>
      </c>
      <c r="BS17" s="162">
        <f t="shared" si="60"/>
        <v>163.26999999999998</v>
      </c>
      <c r="BT17" s="163">
        <f t="shared" si="43"/>
        <v>462.9</v>
      </c>
      <c r="BU17" s="98">
        <f t="shared" si="6"/>
        <v>-299.63</v>
      </c>
      <c r="BV17" s="99">
        <f t="shared" si="7"/>
        <v>-64.728883128105423</v>
      </c>
      <c r="BW17" s="167"/>
    </row>
    <row r="18" spans="1:75" ht="13.5" customHeight="1" thickBot="1" x14ac:dyDescent="0.25">
      <c r="A18" s="2" t="s">
        <v>110</v>
      </c>
      <c r="B18" s="15">
        <v>10.01</v>
      </c>
      <c r="C18" s="15">
        <v>10.01</v>
      </c>
      <c r="D18" s="71">
        <f t="shared" si="0"/>
        <v>0</v>
      </c>
      <c r="E18" s="72">
        <f>(C18/B18-1)*100</f>
        <v>0</v>
      </c>
      <c r="F18" s="15">
        <v>7.3</v>
      </c>
      <c r="G18" s="15">
        <v>7.3</v>
      </c>
      <c r="H18" s="71">
        <f t="shared" si="8"/>
        <v>0</v>
      </c>
      <c r="I18" s="72">
        <f t="shared" si="9"/>
        <v>0</v>
      </c>
      <c r="J18" s="15">
        <v>6.72</v>
      </c>
      <c r="K18" s="15">
        <v>6.72</v>
      </c>
      <c r="L18" s="71">
        <f t="shared" si="10"/>
        <v>0</v>
      </c>
      <c r="M18" s="72">
        <f t="shared" si="11"/>
        <v>0</v>
      </c>
      <c r="N18" s="62">
        <f t="shared" si="44"/>
        <v>24.029999999999998</v>
      </c>
      <c r="O18" s="63">
        <f t="shared" si="2"/>
        <v>24.029999999999998</v>
      </c>
      <c r="P18" s="68"/>
      <c r="Q18" s="25"/>
      <c r="R18" s="26"/>
      <c r="S18" s="15"/>
      <c r="T18" s="15">
        <v>0</v>
      </c>
      <c r="U18" s="71"/>
      <c r="V18" s="72"/>
      <c r="W18" s="15"/>
      <c r="X18" s="15"/>
      <c r="Y18" s="71"/>
      <c r="Z18" s="72"/>
      <c r="AA18" s="15"/>
      <c r="AB18" s="15"/>
      <c r="AC18" s="71"/>
      <c r="AD18" s="72"/>
      <c r="AE18" s="62"/>
      <c r="AF18" s="63">
        <f t="shared" si="49"/>
        <v>0</v>
      </c>
      <c r="AG18" s="64"/>
      <c r="AH18" s="25"/>
      <c r="AI18" s="26"/>
      <c r="AJ18" s="15"/>
      <c r="AK18" s="15"/>
      <c r="AL18" s="71"/>
      <c r="AM18" s="72"/>
      <c r="AN18" s="15"/>
      <c r="AO18" s="15"/>
      <c r="AP18" s="71"/>
      <c r="AQ18" s="72"/>
      <c r="AR18" s="15"/>
      <c r="AS18" s="15"/>
      <c r="AT18" s="71"/>
      <c r="AU18" s="72"/>
      <c r="AV18" s="62"/>
      <c r="AW18" s="63"/>
      <c r="AX18" s="64"/>
      <c r="AY18" s="25"/>
      <c r="AZ18" s="26"/>
      <c r="BA18" s="17"/>
      <c r="BB18" s="17">
        <v>0</v>
      </c>
      <c r="BC18" s="75"/>
      <c r="BD18" s="72"/>
      <c r="BE18" s="86"/>
      <c r="BF18" s="86">
        <v>0</v>
      </c>
      <c r="BG18" s="75">
        <f>SUM(BF17-BE17)</f>
        <v>-46.61</v>
      </c>
      <c r="BH18" s="76" t="e">
        <f t="shared" si="36"/>
        <v>#DIV/0!</v>
      </c>
      <c r="BI18" s="15">
        <v>8.57</v>
      </c>
      <c r="BJ18" s="15">
        <v>0</v>
      </c>
      <c r="BK18" s="71">
        <f>SUM(BJ18-BI18)</f>
        <v>-8.57</v>
      </c>
      <c r="BL18" s="72">
        <f t="shared" si="46"/>
        <v>-100</v>
      </c>
      <c r="BM18" s="62">
        <f t="shared" si="57"/>
        <v>8.57</v>
      </c>
      <c r="BN18" s="63">
        <f t="shared" si="58"/>
        <v>0</v>
      </c>
      <c r="BO18" s="64"/>
      <c r="BP18" s="25">
        <f t="shared" si="47"/>
        <v>0</v>
      </c>
      <c r="BQ18" s="26" t="e">
        <f t="shared" si="4"/>
        <v>#DIV/0!</v>
      </c>
      <c r="BR18" s="161">
        <f t="shared" si="59"/>
        <v>32.599999999999994</v>
      </c>
      <c r="BS18" s="162">
        <f t="shared" si="60"/>
        <v>24.029999999999998</v>
      </c>
      <c r="BT18" s="163"/>
      <c r="BU18" s="98">
        <f t="shared" si="6"/>
        <v>24.029999999999998</v>
      </c>
      <c r="BV18" s="99" t="e">
        <f t="shared" si="7"/>
        <v>#DIV/0!</v>
      </c>
      <c r="BW18" s="167"/>
    </row>
    <row r="19" spans="1:75" ht="13.5" customHeight="1" thickBot="1" x14ac:dyDescent="0.25">
      <c r="A19" s="2" t="s">
        <v>9</v>
      </c>
      <c r="B19" s="15">
        <v>31.38</v>
      </c>
      <c r="C19" s="15">
        <v>40.26</v>
      </c>
      <c r="D19" s="71">
        <f t="shared" si="0"/>
        <v>8.879999999999999</v>
      </c>
      <c r="E19" s="40">
        <f t="shared" si="1"/>
        <v>28.298279158699803</v>
      </c>
      <c r="F19" s="15">
        <v>31.72</v>
      </c>
      <c r="G19" s="15">
        <v>30.66</v>
      </c>
      <c r="H19" s="71">
        <f t="shared" si="8"/>
        <v>-1.0599999999999987</v>
      </c>
      <c r="I19" s="72">
        <f t="shared" si="9"/>
        <v>-3.3417402269861229</v>
      </c>
      <c r="J19" s="15">
        <v>31</v>
      </c>
      <c r="K19" s="15">
        <v>28.19</v>
      </c>
      <c r="L19" s="71">
        <f t="shared" si="10"/>
        <v>-2.8099999999999987</v>
      </c>
      <c r="M19" s="72">
        <f t="shared" si="11"/>
        <v>-9.0645161290322527</v>
      </c>
      <c r="N19" s="62">
        <f t="shared" si="44"/>
        <v>94.1</v>
      </c>
      <c r="O19" s="63">
        <f t="shared" si="2"/>
        <v>99.11</v>
      </c>
      <c r="P19" s="64">
        <v>132.5</v>
      </c>
      <c r="Q19" s="25">
        <f t="shared" si="45"/>
        <v>-33.39</v>
      </c>
      <c r="R19" s="26">
        <f t="shared" si="12"/>
        <v>-25.2</v>
      </c>
      <c r="S19" s="15">
        <v>13.77</v>
      </c>
      <c r="T19" s="15">
        <v>0</v>
      </c>
      <c r="U19" s="71">
        <f t="shared" si="13"/>
        <v>-13.77</v>
      </c>
      <c r="V19" s="72">
        <f t="shared" si="14"/>
        <v>-100</v>
      </c>
      <c r="W19" s="15"/>
      <c r="X19" s="15"/>
      <c r="Y19" s="71">
        <f t="shared" si="15"/>
        <v>0</v>
      </c>
      <c r="Z19" s="72" t="e">
        <f t="shared" si="16"/>
        <v>#DIV/0!</v>
      </c>
      <c r="AA19" s="15"/>
      <c r="AB19" s="15"/>
      <c r="AC19" s="71">
        <f t="shared" si="17"/>
        <v>0</v>
      </c>
      <c r="AD19" s="72" t="e">
        <f t="shared" si="18"/>
        <v>#DIV/0!</v>
      </c>
      <c r="AE19" s="62">
        <f t="shared" si="48"/>
        <v>13.77</v>
      </c>
      <c r="AF19" s="63">
        <f t="shared" si="49"/>
        <v>0</v>
      </c>
      <c r="AG19" s="64">
        <v>14</v>
      </c>
      <c r="AH19" s="25">
        <f t="shared" si="21"/>
        <v>-14</v>
      </c>
      <c r="AI19" s="26">
        <f t="shared" si="22"/>
        <v>-100</v>
      </c>
      <c r="AJ19" s="15"/>
      <c r="AK19" s="15"/>
      <c r="AL19" s="71">
        <f t="shared" si="23"/>
        <v>0</v>
      </c>
      <c r="AM19" s="72" t="e">
        <f t="shared" si="24"/>
        <v>#DIV/0!</v>
      </c>
      <c r="AN19" s="15"/>
      <c r="AO19" s="15"/>
      <c r="AP19" s="71">
        <f t="shared" si="25"/>
        <v>0</v>
      </c>
      <c r="AQ19" s="72" t="e">
        <f t="shared" si="26"/>
        <v>#DIV/0!</v>
      </c>
      <c r="AR19" s="15"/>
      <c r="AS19" s="15"/>
      <c r="AT19" s="71">
        <f t="shared" si="27"/>
        <v>0</v>
      </c>
      <c r="AU19" s="72" t="e">
        <f t="shared" si="28"/>
        <v>#DIV/0!</v>
      </c>
      <c r="AV19" s="62">
        <f t="shared" si="50"/>
        <v>0</v>
      </c>
      <c r="AW19" s="63">
        <f t="shared" si="51"/>
        <v>0</v>
      </c>
      <c r="AX19" s="64">
        <v>0</v>
      </c>
      <c r="AY19" s="25">
        <f t="shared" si="31"/>
        <v>0</v>
      </c>
      <c r="AZ19" s="26" t="e">
        <f t="shared" si="32"/>
        <v>#DIV/0!</v>
      </c>
      <c r="BA19" s="17">
        <v>19.361999999999998</v>
      </c>
      <c r="BB19" s="17">
        <v>0</v>
      </c>
      <c r="BC19" s="75">
        <f t="shared" si="33"/>
        <v>-19.361999999999998</v>
      </c>
      <c r="BD19" s="72">
        <f t="shared" si="56"/>
        <v>-100</v>
      </c>
      <c r="BE19" s="86">
        <v>28.56</v>
      </c>
      <c r="BF19" s="86">
        <v>0</v>
      </c>
      <c r="BG19" s="75">
        <f t="shared" si="35"/>
        <v>-28.56</v>
      </c>
      <c r="BH19" s="76">
        <f t="shared" si="36"/>
        <v>-100</v>
      </c>
      <c r="BI19" s="15">
        <v>38.43</v>
      </c>
      <c r="BJ19" s="15">
        <v>0</v>
      </c>
      <c r="BK19" s="71">
        <f t="shared" si="37"/>
        <v>-38.43</v>
      </c>
      <c r="BL19" s="72">
        <f t="shared" si="46"/>
        <v>-100</v>
      </c>
      <c r="BM19" s="62">
        <f t="shared" si="57"/>
        <v>86.352000000000004</v>
      </c>
      <c r="BN19" s="63">
        <f t="shared" si="58"/>
        <v>0</v>
      </c>
      <c r="BO19" s="64">
        <v>94.1</v>
      </c>
      <c r="BP19" s="25">
        <f t="shared" si="47"/>
        <v>-94.1</v>
      </c>
      <c r="BQ19" s="26">
        <f t="shared" si="4"/>
        <v>-100</v>
      </c>
      <c r="BR19" s="161">
        <f t="shared" si="59"/>
        <v>194.22199999999998</v>
      </c>
      <c r="BS19" s="162">
        <f t="shared" si="60"/>
        <v>99.11</v>
      </c>
      <c r="BT19" s="163">
        <f t="shared" si="43"/>
        <v>240.6</v>
      </c>
      <c r="BU19" s="98">
        <f t="shared" si="6"/>
        <v>-141.49</v>
      </c>
      <c r="BV19" s="99">
        <f t="shared" si="7"/>
        <v>-58.807148794679961</v>
      </c>
      <c r="BW19" s="167"/>
    </row>
    <row r="20" spans="1:75" ht="13.5" customHeight="1" thickBot="1" x14ac:dyDescent="0.25">
      <c r="A20" s="2" t="s">
        <v>61</v>
      </c>
      <c r="B20" s="15">
        <v>4.83</v>
      </c>
      <c r="C20" s="15">
        <v>4.7699999999999996</v>
      </c>
      <c r="D20" s="71">
        <f t="shared" si="0"/>
        <v>-6.0000000000000497E-2</v>
      </c>
      <c r="E20" s="72">
        <f t="shared" si="1"/>
        <v>-1.2422360248447339</v>
      </c>
      <c r="F20" s="15">
        <v>4.7699999999999996</v>
      </c>
      <c r="G20" s="15">
        <v>4.26</v>
      </c>
      <c r="H20" s="71">
        <f>SUM(G20-F20)</f>
        <v>-0.50999999999999979</v>
      </c>
      <c r="I20" s="72">
        <f>(G20/F20-1)*100</f>
        <v>-10.691823899371066</v>
      </c>
      <c r="J20" s="15">
        <v>5</v>
      </c>
      <c r="K20" s="15">
        <v>3.81</v>
      </c>
      <c r="L20" s="71">
        <f t="shared" si="10"/>
        <v>-1.19</v>
      </c>
      <c r="M20" s="72">
        <f t="shared" si="11"/>
        <v>-23.799999999999997</v>
      </c>
      <c r="N20" s="62">
        <f t="shared" si="44"/>
        <v>14.6</v>
      </c>
      <c r="O20" s="63">
        <f t="shared" si="2"/>
        <v>12.84</v>
      </c>
      <c r="P20" s="61">
        <v>15</v>
      </c>
      <c r="Q20" s="25">
        <f t="shared" si="45"/>
        <v>-2.16</v>
      </c>
      <c r="R20" s="26">
        <f t="shared" si="12"/>
        <v>-14.400000000000002</v>
      </c>
      <c r="S20" s="15">
        <v>1.87</v>
      </c>
      <c r="T20" s="15">
        <v>0</v>
      </c>
      <c r="U20" s="71">
        <f t="shared" si="13"/>
        <v>-1.87</v>
      </c>
      <c r="V20" s="72">
        <f t="shared" si="14"/>
        <v>-100</v>
      </c>
      <c r="W20" s="15"/>
      <c r="X20" s="15"/>
      <c r="Y20" s="71">
        <f t="shared" si="15"/>
        <v>0</v>
      </c>
      <c r="Z20" s="72" t="e">
        <f t="shared" si="16"/>
        <v>#DIV/0!</v>
      </c>
      <c r="AA20" s="15"/>
      <c r="AB20" s="15"/>
      <c r="AC20" s="71">
        <f t="shared" si="17"/>
        <v>0</v>
      </c>
      <c r="AD20" s="72" t="e">
        <f t="shared" si="18"/>
        <v>#DIV/0!</v>
      </c>
      <c r="AE20" s="62">
        <f t="shared" si="48"/>
        <v>1.87</v>
      </c>
      <c r="AF20" s="63">
        <f t="shared" si="49"/>
        <v>0</v>
      </c>
      <c r="AG20" s="64">
        <v>3</v>
      </c>
      <c r="AH20" s="25">
        <f t="shared" si="21"/>
        <v>-3</v>
      </c>
      <c r="AI20" s="26">
        <f t="shared" si="22"/>
        <v>-100</v>
      </c>
      <c r="AJ20" s="15"/>
      <c r="AK20" s="15"/>
      <c r="AL20" s="71">
        <f t="shared" si="23"/>
        <v>0</v>
      </c>
      <c r="AM20" s="72" t="e">
        <f t="shared" si="24"/>
        <v>#DIV/0!</v>
      </c>
      <c r="AN20" s="15"/>
      <c r="AO20" s="15"/>
      <c r="AP20" s="71">
        <f t="shared" si="25"/>
        <v>0</v>
      </c>
      <c r="AQ20" s="72" t="e">
        <f t="shared" si="26"/>
        <v>#DIV/0!</v>
      </c>
      <c r="AR20" s="15"/>
      <c r="AS20" s="15"/>
      <c r="AT20" s="71">
        <f t="shared" si="27"/>
        <v>0</v>
      </c>
      <c r="AU20" s="72" t="e">
        <f t="shared" si="28"/>
        <v>#DIV/0!</v>
      </c>
      <c r="AV20" s="62">
        <f t="shared" si="50"/>
        <v>0</v>
      </c>
      <c r="AW20" s="63">
        <f t="shared" si="51"/>
        <v>0</v>
      </c>
      <c r="AX20" s="64">
        <v>0</v>
      </c>
      <c r="AY20" s="25">
        <f t="shared" si="31"/>
        <v>0</v>
      </c>
      <c r="AZ20" s="26" t="e">
        <f t="shared" si="32"/>
        <v>#DIV/0!</v>
      </c>
      <c r="BA20" s="17">
        <v>4.7060000000000004</v>
      </c>
      <c r="BB20" s="17">
        <v>0</v>
      </c>
      <c r="BC20" s="75">
        <f t="shared" si="33"/>
        <v>-4.7060000000000004</v>
      </c>
      <c r="BD20" s="72">
        <f t="shared" si="56"/>
        <v>-100</v>
      </c>
      <c r="BE20" s="86">
        <v>4.03</v>
      </c>
      <c r="BF20" s="86">
        <v>0</v>
      </c>
      <c r="BG20" s="75">
        <f t="shared" si="35"/>
        <v>-4.03</v>
      </c>
      <c r="BH20" s="76">
        <f t="shared" si="36"/>
        <v>-100</v>
      </c>
      <c r="BI20" s="15">
        <v>6.29</v>
      </c>
      <c r="BJ20" s="15">
        <v>0</v>
      </c>
      <c r="BK20" s="71">
        <f t="shared" si="37"/>
        <v>-6.29</v>
      </c>
      <c r="BL20" s="72">
        <f t="shared" si="46"/>
        <v>-100</v>
      </c>
      <c r="BM20" s="62">
        <f t="shared" si="57"/>
        <v>15.026</v>
      </c>
      <c r="BN20" s="63">
        <f t="shared" si="58"/>
        <v>0</v>
      </c>
      <c r="BO20" s="64">
        <v>25</v>
      </c>
      <c r="BP20" s="25">
        <f t="shared" si="47"/>
        <v>-25</v>
      </c>
      <c r="BQ20" s="26">
        <f t="shared" si="4"/>
        <v>-100</v>
      </c>
      <c r="BR20" s="161">
        <f t="shared" si="59"/>
        <v>31.495999999999999</v>
      </c>
      <c r="BS20" s="162">
        <f t="shared" si="60"/>
        <v>12.84</v>
      </c>
      <c r="BT20" s="163">
        <f t="shared" si="43"/>
        <v>43</v>
      </c>
      <c r="BU20" s="98">
        <f t="shared" si="6"/>
        <v>-30.16</v>
      </c>
      <c r="BV20" s="99">
        <f t="shared" si="7"/>
        <v>-70.139534883720927</v>
      </c>
      <c r="BW20" s="167"/>
    </row>
    <row r="21" spans="1:75" ht="13.5" customHeight="1" thickBot="1" x14ac:dyDescent="0.25">
      <c r="A21" s="2" t="s">
        <v>16</v>
      </c>
      <c r="B21" s="15">
        <v>10.34</v>
      </c>
      <c r="C21" s="15">
        <v>13.38</v>
      </c>
      <c r="D21" s="71">
        <f t="shared" si="0"/>
        <v>3.0400000000000009</v>
      </c>
      <c r="E21" s="40">
        <f t="shared" si="1"/>
        <v>29.400386847195371</v>
      </c>
      <c r="F21" s="15">
        <v>10.43</v>
      </c>
      <c r="G21" s="15">
        <v>10.82</v>
      </c>
      <c r="H21" s="71">
        <f>SUM(G21-F21)</f>
        <v>0.39000000000000057</v>
      </c>
      <c r="I21" s="40">
        <f>(G21/F21-1)*100</f>
        <v>3.7392138063279123</v>
      </c>
      <c r="J21" s="15">
        <v>9.23</v>
      </c>
      <c r="K21" s="15">
        <v>8.84</v>
      </c>
      <c r="L21" s="71">
        <f t="shared" si="10"/>
        <v>-0.39000000000000057</v>
      </c>
      <c r="M21" s="72">
        <f t="shared" si="11"/>
        <v>-4.2253521126760614</v>
      </c>
      <c r="N21" s="62">
        <f t="shared" si="44"/>
        <v>30</v>
      </c>
      <c r="O21" s="63">
        <f t="shared" si="2"/>
        <v>33.040000000000006</v>
      </c>
      <c r="P21" s="64">
        <v>45</v>
      </c>
      <c r="Q21" s="25">
        <f t="shared" si="61"/>
        <v>-11.959999999999994</v>
      </c>
      <c r="R21" s="26">
        <f t="shared" si="12"/>
        <v>-26.577777777777769</v>
      </c>
      <c r="S21" s="15">
        <v>3.67</v>
      </c>
      <c r="T21" s="15">
        <v>0</v>
      </c>
      <c r="U21" s="71">
        <f t="shared" si="13"/>
        <v>-3.67</v>
      </c>
      <c r="V21" s="72">
        <f t="shared" si="14"/>
        <v>-100</v>
      </c>
      <c r="W21" s="15"/>
      <c r="X21" s="15"/>
      <c r="Y21" s="71">
        <f t="shared" si="15"/>
        <v>0</v>
      </c>
      <c r="Z21" s="72" t="e">
        <f t="shared" si="16"/>
        <v>#DIV/0!</v>
      </c>
      <c r="AA21" s="15"/>
      <c r="AB21" s="15"/>
      <c r="AC21" s="71">
        <f t="shared" si="17"/>
        <v>0</v>
      </c>
      <c r="AD21" s="72" t="e">
        <f t="shared" si="18"/>
        <v>#DIV/0!</v>
      </c>
      <c r="AE21" s="62">
        <f t="shared" si="48"/>
        <v>3.67</v>
      </c>
      <c r="AF21" s="63">
        <f t="shared" si="49"/>
        <v>0</v>
      </c>
      <c r="AG21" s="64">
        <v>5</v>
      </c>
      <c r="AH21" s="25">
        <f t="shared" si="21"/>
        <v>-5</v>
      </c>
      <c r="AI21" s="26">
        <f t="shared" si="22"/>
        <v>-100</v>
      </c>
      <c r="AJ21" s="15"/>
      <c r="AK21" s="15"/>
      <c r="AL21" s="71">
        <f t="shared" si="23"/>
        <v>0</v>
      </c>
      <c r="AM21" s="72" t="e">
        <f t="shared" si="24"/>
        <v>#DIV/0!</v>
      </c>
      <c r="AN21" s="15"/>
      <c r="AO21" s="15"/>
      <c r="AP21" s="71">
        <f t="shared" si="25"/>
        <v>0</v>
      </c>
      <c r="AQ21" s="72" t="e">
        <f t="shared" si="26"/>
        <v>#DIV/0!</v>
      </c>
      <c r="AR21" s="15"/>
      <c r="AS21" s="15"/>
      <c r="AT21" s="71">
        <f t="shared" si="27"/>
        <v>0</v>
      </c>
      <c r="AU21" s="72" t="e">
        <f t="shared" si="28"/>
        <v>#DIV/0!</v>
      </c>
      <c r="AV21" s="62">
        <f t="shared" si="50"/>
        <v>0</v>
      </c>
      <c r="AW21" s="63">
        <f t="shared" si="51"/>
        <v>0</v>
      </c>
      <c r="AX21" s="64">
        <v>0</v>
      </c>
      <c r="AY21" s="25">
        <f t="shared" si="31"/>
        <v>0</v>
      </c>
      <c r="AZ21" s="26" t="e">
        <f t="shared" si="32"/>
        <v>#DIV/0!</v>
      </c>
      <c r="BA21" s="17">
        <v>5.0999999999999996</v>
      </c>
      <c r="BB21" s="17">
        <v>0</v>
      </c>
      <c r="BC21" s="75">
        <f t="shared" si="33"/>
        <v>-5.0999999999999996</v>
      </c>
      <c r="BD21" s="72">
        <f t="shared" si="56"/>
        <v>-100</v>
      </c>
      <c r="BE21" s="86">
        <v>10.199999999999999</v>
      </c>
      <c r="BF21" s="86">
        <v>0</v>
      </c>
      <c r="BG21" s="75">
        <f t="shared" si="35"/>
        <v>-10.199999999999999</v>
      </c>
      <c r="BH21" s="76">
        <f t="shared" si="36"/>
        <v>-100</v>
      </c>
      <c r="BI21" s="15">
        <v>13.34</v>
      </c>
      <c r="BJ21" s="15">
        <v>0</v>
      </c>
      <c r="BK21" s="71">
        <f t="shared" si="37"/>
        <v>-13.34</v>
      </c>
      <c r="BL21" s="72">
        <f t="shared" si="46"/>
        <v>-100</v>
      </c>
      <c r="BM21" s="62">
        <f t="shared" si="57"/>
        <v>28.64</v>
      </c>
      <c r="BN21" s="63">
        <f t="shared" si="58"/>
        <v>0</v>
      </c>
      <c r="BO21" s="64">
        <v>30.4</v>
      </c>
      <c r="BP21" s="25">
        <f t="shared" si="47"/>
        <v>-30.4</v>
      </c>
      <c r="BQ21" s="26">
        <f t="shared" si="4"/>
        <v>-100</v>
      </c>
      <c r="BR21" s="161">
        <f t="shared" si="59"/>
        <v>62.31</v>
      </c>
      <c r="BS21" s="162">
        <f t="shared" si="60"/>
        <v>33.040000000000006</v>
      </c>
      <c r="BT21" s="163">
        <f t="shared" si="43"/>
        <v>80.400000000000006</v>
      </c>
      <c r="BU21" s="98">
        <f t="shared" si="6"/>
        <v>-47.36</v>
      </c>
      <c r="BV21" s="99">
        <f t="shared" si="7"/>
        <v>-58.905472636815915</v>
      </c>
      <c r="BW21" s="167"/>
    </row>
    <row r="22" spans="1:75" ht="13.5" customHeight="1" thickBot="1" x14ac:dyDescent="0.25">
      <c r="A22" s="2" t="s">
        <v>66</v>
      </c>
      <c r="B22" s="15">
        <v>2</v>
      </c>
      <c r="C22" s="15">
        <v>3.88</v>
      </c>
      <c r="D22" s="71">
        <f t="shared" si="0"/>
        <v>1.88</v>
      </c>
      <c r="E22" s="40">
        <f t="shared" si="1"/>
        <v>94</v>
      </c>
      <c r="F22" s="15">
        <v>2.8079999999999998</v>
      </c>
      <c r="G22" s="15">
        <v>2.59</v>
      </c>
      <c r="H22" s="71">
        <f>SUM(G22-F22)</f>
        <v>-0.21799999999999997</v>
      </c>
      <c r="I22" s="72">
        <f>(G22/F22-1)*100</f>
        <v>-7.7635327635327656</v>
      </c>
      <c r="J22" s="15">
        <v>2.56</v>
      </c>
      <c r="K22" s="15">
        <v>2.31</v>
      </c>
      <c r="L22" s="71">
        <f t="shared" si="10"/>
        <v>-0.25</v>
      </c>
      <c r="M22" s="72">
        <f t="shared" si="11"/>
        <v>-9.765625</v>
      </c>
      <c r="N22" s="62">
        <f t="shared" si="44"/>
        <v>7.3680000000000003</v>
      </c>
      <c r="O22" s="63">
        <f t="shared" si="2"/>
        <v>8.7799999999999994</v>
      </c>
      <c r="P22" s="64">
        <v>10</v>
      </c>
      <c r="Q22" s="25">
        <f t="shared" si="61"/>
        <v>-1.2200000000000006</v>
      </c>
      <c r="R22" s="26">
        <f t="shared" si="12"/>
        <v>-12.20000000000001</v>
      </c>
      <c r="S22" s="15">
        <v>1.04</v>
      </c>
      <c r="T22" s="15">
        <v>0</v>
      </c>
      <c r="U22" s="71">
        <f t="shared" si="13"/>
        <v>-1.04</v>
      </c>
      <c r="V22" s="72">
        <f t="shared" si="14"/>
        <v>-100</v>
      </c>
      <c r="W22" s="15"/>
      <c r="X22" s="15"/>
      <c r="Y22" s="71">
        <f t="shared" si="15"/>
        <v>0</v>
      </c>
      <c r="Z22" s="72" t="e">
        <f t="shared" si="16"/>
        <v>#DIV/0!</v>
      </c>
      <c r="AA22" s="15"/>
      <c r="AB22" s="15"/>
      <c r="AC22" s="71">
        <f t="shared" si="17"/>
        <v>0</v>
      </c>
      <c r="AD22" s="72" t="e">
        <f t="shared" si="18"/>
        <v>#DIV/0!</v>
      </c>
      <c r="AE22" s="62">
        <f t="shared" si="48"/>
        <v>1.04</v>
      </c>
      <c r="AF22" s="63">
        <f t="shared" si="49"/>
        <v>0</v>
      </c>
      <c r="AG22" s="64">
        <v>1.3</v>
      </c>
      <c r="AH22" s="25">
        <f t="shared" si="21"/>
        <v>-1.3</v>
      </c>
      <c r="AI22" s="26">
        <f t="shared" si="22"/>
        <v>-100</v>
      </c>
      <c r="AJ22" s="15"/>
      <c r="AK22" s="15"/>
      <c r="AL22" s="71">
        <f t="shared" si="23"/>
        <v>0</v>
      </c>
      <c r="AM22" s="72" t="e">
        <f t="shared" si="24"/>
        <v>#DIV/0!</v>
      </c>
      <c r="AN22" s="15"/>
      <c r="AO22" s="15"/>
      <c r="AP22" s="71">
        <f t="shared" si="25"/>
        <v>0</v>
      </c>
      <c r="AQ22" s="72" t="e">
        <f t="shared" si="26"/>
        <v>#DIV/0!</v>
      </c>
      <c r="AR22" s="15"/>
      <c r="AS22" s="15"/>
      <c r="AT22" s="71">
        <f t="shared" si="27"/>
        <v>0</v>
      </c>
      <c r="AU22" s="72" t="e">
        <f t="shared" si="28"/>
        <v>#DIV/0!</v>
      </c>
      <c r="AV22" s="62">
        <f t="shared" si="50"/>
        <v>0</v>
      </c>
      <c r="AW22" s="63">
        <f t="shared" si="51"/>
        <v>0</v>
      </c>
      <c r="AX22" s="64">
        <v>0</v>
      </c>
      <c r="AY22" s="25">
        <f t="shared" si="31"/>
        <v>0</v>
      </c>
      <c r="AZ22" s="26" t="e">
        <f t="shared" si="32"/>
        <v>#DIV/0!</v>
      </c>
      <c r="BA22" s="17">
        <v>1.3</v>
      </c>
      <c r="BB22" s="17">
        <v>0</v>
      </c>
      <c r="BC22" s="75">
        <f t="shared" si="33"/>
        <v>-1.3</v>
      </c>
      <c r="BD22" s="72">
        <f t="shared" si="56"/>
        <v>-100</v>
      </c>
      <c r="BE22" s="86">
        <v>1.8</v>
      </c>
      <c r="BF22" s="86">
        <v>0</v>
      </c>
      <c r="BG22" s="75">
        <f t="shared" si="35"/>
        <v>-1.8</v>
      </c>
      <c r="BH22" s="76">
        <f t="shared" si="36"/>
        <v>-100</v>
      </c>
      <c r="BI22" s="15">
        <v>2.37</v>
      </c>
      <c r="BJ22" s="15">
        <v>0</v>
      </c>
      <c r="BK22" s="71">
        <f t="shared" si="37"/>
        <v>-2.37</v>
      </c>
      <c r="BL22" s="72">
        <f t="shared" si="46"/>
        <v>-100</v>
      </c>
      <c r="BM22" s="62">
        <f t="shared" si="57"/>
        <v>5.4700000000000006</v>
      </c>
      <c r="BN22" s="63">
        <f t="shared" si="58"/>
        <v>0</v>
      </c>
      <c r="BO22" s="64">
        <v>14</v>
      </c>
      <c r="BP22" s="25">
        <f t="shared" si="47"/>
        <v>-14</v>
      </c>
      <c r="BQ22" s="26">
        <f t="shared" si="4"/>
        <v>-100</v>
      </c>
      <c r="BR22" s="161">
        <f t="shared" si="59"/>
        <v>13.878000000000002</v>
      </c>
      <c r="BS22" s="162">
        <f t="shared" si="60"/>
        <v>8.7799999999999994</v>
      </c>
      <c r="BT22" s="163">
        <f t="shared" si="43"/>
        <v>25.3</v>
      </c>
      <c r="BU22" s="98">
        <f t="shared" si="6"/>
        <v>-16.520000000000003</v>
      </c>
      <c r="BV22" s="99">
        <f t="shared" si="7"/>
        <v>-65.296442687747032</v>
      </c>
      <c r="BW22" s="167"/>
    </row>
    <row r="23" spans="1:75" ht="13.5" customHeight="1" thickBot="1" x14ac:dyDescent="0.25">
      <c r="A23" s="2" t="s">
        <v>15</v>
      </c>
      <c r="B23" s="15">
        <v>48.56</v>
      </c>
      <c r="C23" s="15">
        <v>61.69</v>
      </c>
      <c r="D23" s="71">
        <f t="shared" si="0"/>
        <v>13.129999999999995</v>
      </c>
      <c r="E23" s="40">
        <f t="shared" si="1"/>
        <v>27.03871499176276</v>
      </c>
      <c r="F23" s="15">
        <v>48.32</v>
      </c>
      <c r="G23" s="15">
        <v>49.48</v>
      </c>
      <c r="H23" s="71">
        <f t="shared" si="8"/>
        <v>1.1599999999999966</v>
      </c>
      <c r="I23" s="40">
        <f t="shared" si="9"/>
        <v>2.4006622516556275</v>
      </c>
      <c r="J23" s="15">
        <v>45.7</v>
      </c>
      <c r="K23" s="15">
        <v>37.200000000000003</v>
      </c>
      <c r="L23" s="71">
        <f t="shared" si="10"/>
        <v>-8.5</v>
      </c>
      <c r="M23" s="72">
        <f t="shared" si="11"/>
        <v>-18.599562363238508</v>
      </c>
      <c r="N23" s="62">
        <f t="shared" si="44"/>
        <v>142.57999999999998</v>
      </c>
      <c r="O23" s="63">
        <f t="shared" si="2"/>
        <v>148.37</v>
      </c>
      <c r="P23" s="61">
        <v>189.7</v>
      </c>
      <c r="Q23" s="25">
        <f t="shared" si="45"/>
        <v>-41.329999999999984</v>
      </c>
      <c r="R23" s="26">
        <f t="shared" si="12"/>
        <v>-21.787032156035835</v>
      </c>
      <c r="S23" s="15">
        <v>18.8</v>
      </c>
      <c r="T23" s="15">
        <v>0</v>
      </c>
      <c r="U23" s="71">
        <f t="shared" si="13"/>
        <v>-18.8</v>
      </c>
      <c r="V23" s="72">
        <f t="shared" si="14"/>
        <v>-100</v>
      </c>
      <c r="W23" s="15"/>
      <c r="X23" s="15"/>
      <c r="Y23" s="71">
        <f t="shared" si="15"/>
        <v>0</v>
      </c>
      <c r="Z23" s="72" t="e">
        <f t="shared" si="16"/>
        <v>#DIV/0!</v>
      </c>
      <c r="AA23" s="15"/>
      <c r="AB23" s="15"/>
      <c r="AC23" s="71">
        <f t="shared" si="17"/>
        <v>0</v>
      </c>
      <c r="AD23" s="72" t="e">
        <f t="shared" si="18"/>
        <v>#DIV/0!</v>
      </c>
      <c r="AE23" s="62">
        <f t="shared" si="48"/>
        <v>18.8</v>
      </c>
      <c r="AF23" s="63">
        <f t="shared" si="49"/>
        <v>0</v>
      </c>
      <c r="AG23" s="64">
        <v>21.9</v>
      </c>
      <c r="AH23" s="25">
        <f t="shared" si="21"/>
        <v>-21.9</v>
      </c>
      <c r="AI23" s="26">
        <f t="shared" si="22"/>
        <v>-100</v>
      </c>
      <c r="AJ23" s="15"/>
      <c r="AK23" s="15"/>
      <c r="AL23" s="71">
        <f t="shared" si="23"/>
        <v>0</v>
      </c>
      <c r="AM23" s="72" t="e">
        <f t="shared" si="24"/>
        <v>#DIV/0!</v>
      </c>
      <c r="AN23" s="15"/>
      <c r="AO23" s="15"/>
      <c r="AP23" s="71">
        <f t="shared" si="25"/>
        <v>0</v>
      </c>
      <c r="AQ23" s="72" t="e">
        <f t="shared" si="26"/>
        <v>#DIV/0!</v>
      </c>
      <c r="AR23" s="15"/>
      <c r="AS23" s="15"/>
      <c r="AT23" s="71">
        <f t="shared" si="27"/>
        <v>0</v>
      </c>
      <c r="AU23" s="72" t="e">
        <f t="shared" si="28"/>
        <v>#DIV/0!</v>
      </c>
      <c r="AV23" s="62">
        <f t="shared" si="50"/>
        <v>0</v>
      </c>
      <c r="AW23" s="63">
        <f t="shared" si="51"/>
        <v>0</v>
      </c>
      <c r="AX23" s="64">
        <v>0</v>
      </c>
      <c r="AY23" s="25">
        <f t="shared" si="31"/>
        <v>0</v>
      </c>
      <c r="AZ23" s="26" t="e">
        <f t="shared" si="32"/>
        <v>#DIV/0!</v>
      </c>
      <c r="BA23" s="17">
        <v>18.52</v>
      </c>
      <c r="BB23" s="17">
        <v>0</v>
      </c>
      <c r="BC23" s="75">
        <f t="shared" si="33"/>
        <v>-18.52</v>
      </c>
      <c r="BD23" s="72">
        <f t="shared" si="56"/>
        <v>-100</v>
      </c>
      <c r="BE23" s="86">
        <v>37.19</v>
      </c>
      <c r="BF23" s="86">
        <v>0</v>
      </c>
      <c r="BG23" s="75">
        <f t="shared" si="35"/>
        <v>-37.19</v>
      </c>
      <c r="BH23" s="72">
        <f>(BF23/BE23-1)*100</f>
        <v>-100</v>
      </c>
      <c r="BI23" s="15">
        <v>49.88</v>
      </c>
      <c r="BJ23" s="15">
        <v>0</v>
      </c>
      <c r="BK23" s="71">
        <f t="shared" si="37"/>
        <v>-49.88</v>
      </c>
      <c r="BL23" s="72">
        <f t="shared" si="46"/>
        <v>-100</v>
      </c>
      <c r="BM23" s="62">
        <f t="shared" si="57"/>
        <v>105.59</v>
      </c>
      <c r="BN23" s="63">
        <f t="shared" si="58"/>
        <v>0</v>
      </c>
      <c r="BO23" s="64">
        <v>153.30000000000001</v>
      </c>
      <c r="BP23" s="25">
        <f t="shared" si="47"/>
        <v>-153.30000000000001</v>
      </c>
      <c r="BQ23" s="26">
        <f t="shared" si="4"/>
        <v>-100</v>
      </c>
      <c r="BR23" s="161">
        <f t="shared" si="59"/>
        <v>266.97000000000003</v>
      </c>
      <c r="BS23" s="162">
        <f t="shared" si="60"/>
        <v>148.37</v>
      </c>
      <c r="BT23" s="163">
        <f t="shared" si="43"/>
        <v>364.9</v>
      </c>
      <c r="BU23" s="98">
        <f t="shared" si="6"/>
        <v>-216.52999999999997</v>
      </c>
      <c r="BV23" s="99">
        <f t="shared" si="7"/>
        <v>-59.339545080844069</v>
      </c>
      <c r="BW23" s="167"/>
    </row>
    <row r="24" spans="1:75" ht="13.5" customHeight="1" thickBot="1" x14ac:dyDescent="0.25">
      <c r="A24" s="2" t="s">
        <v>8</v>
      </c>
      <c r="B24" s="15">
        <v>78.209999999999994</v>
      </c>
      <c r="C24" s="15">
        <v>61.03</v>
      </c>
      <c r="D24" s="71">
        <f t="shared" si="0"/>
        <v>-17.179999999999993</v>
      </c>
      <c r="E24" s="72">
        <f t="shared" si="1"/>
        <v>-21.966500447513091</v>
      </c>
      <c r="F24" s="15">
        <v>28.82</v>
      </c>
      <c r="G24" s="15">
        <v>51.18</v>
      </c>
      <c r="H24" s="71">
        <f t="shared" si="8"/>
        <v>22.36</v>
      </c>
      <c r="I24" s="40">
        <f t="shared" si="9"/>
        <v>77.585010409437885</v>
      </c>
      <c r="J24" s="15">
        <v>55.64</v>
      </c>
      <c r="K24" s="15">
        <v>45.22</v>
      </c>
      <c r="L24" s="71">
        <f t="shared" si="10"/>
        <v>-10.420000000000002</v>
      </c>
      <c r="M24" s="72">
        <f t="shared" si="11"/>
        <v>-18.727534148094893</v>
      </c>
      <c r="N24" s="62">
        <f t="shared" si="44"/>
        <v>162.67000000000002</v>
      </c>
      <c r="O24" s="63">
        <f t="shared" si="2"/>
        <v>157.43</v>
      </c>
      <c r="P24" s="64">
        <v>185.4</v>
      </c>
      <c r="Q24" s="25">
        <f t="shared" si="45"/>
        <v>-27.97</v>
      </c>
      <c r="R24" s="26">
        <f t="shared" si="12"/>
        <v>-15.086299892125133</v>
      </c>
      <c r="S24" s="15">
        <v>27.61</v>
      </c>
      <c r="T24" s="15">
        <v>0</v>
      </c>
      <c r="U24" s="71">
        <f t="shared" si="13"/>
        <v>-27.61</v>
      </c>
      <c r="V24" s="72">
        <f t="shared" si="14"/>
        <v>-100</v>
      </c>
      <c r="W24" s="15"/>
      <c r="X24" s="15"/>
      <c r="Y24" s="71">
        <f t="shared" si="15"/>
        <v>0</v>
      </c>
      <c r="Z24" s="72" t="e">
        <f t="shared" si="16"/>
        <v>#DIV/0!</v>
      </c>
      <c r="AA24" s="15"/>
      <c r="AB24" s="15"/>
      <c r="AC24" s="71">
        <f t="shared" si="17"/>
        <v>0</v>
      </c>
      <c r="AD24" s="72" t="e">
        <f t="shared" si="18"/>
        <v>#DIV/0!</v>
      </c>
      <c r="AE24" s="62">
        <f t="shared" si="48"/>
        <v>27.61</v>
      </c>
      <c r="AF24" s="63">
        <f t="shared" si="49"/>
        <v>0</v>
      </c>
      <c r="AG24" s="64">
        <v>21.4</v>
      </c>
      <c r="AH24" s="25">
        <f t="shared" si="21"/>
        <v>-21.4</v>
      </c>
      <c r="AI24" s="26">
        <f t="shared" si="22"/>
        <v>-100</v>
      </c>
      <c r="AJ24" s="15"/>
      <c r="AK24" s="15"/>
      <c r="AL24" s="71">
        <f t="shared" si="23"/>
        <v>0</v>
      </c>
      <c r="AM24" s="72" t="e">
        <f t="shared" si="24"/>
        <v>#DIV/0!</v>
      </c>
      <c r="AN24" s="15"/>
      <c r="AO24" s="15"/>
      <c r="AP24" s="71">
        <f t="shared" si="25"/>
        <v>0</v>
      </c>
      <c r="AQ24" s="72" t="e">
        <f t="shared" si="26"/>
        <v>#DIV/0!</v>
      </c>
      <c r="AR24" s="15"/>
      <c r="AS24" s="15"/>
      <c r="AT24" s="71">
        <f t="shared" si="27"/>
        <v>0</v>
      </c>
      <c r="AU24" s="72" t="e">
        <f t="shared" si="28"/>
        <v>#DIV/0!</v>
      </c>
      <c r="AV24" s="62">
        <f t="shared" si="50"/>
        <v>0</v>
      </c>
      <c r="AW24" s="63">
        <f t="shared" si="51"/>
        <v>0</v>
      </c>
      <c r="AX24" s="64">
        <v>0</v>
      </c>
      <c r="AY24" s="25">
        <f t="shared" si="31"/>
        <v>0</v>
      </c>
      <c r="AZ24" s="26" t="e">
        <f t="shared" si="32"/>
        <v>#DIV/0!</v>
      </c>
      <c r="BA24" s="17">
        <v>23.5</v>
      </c>
      <c r="BB24" s="17">
        <v>0</v>
      </c>
      <c r="BC24" s="75">
        <f t="shared" si="33"/>
        <v>-23.5</v>
      </c>
      <c r="BD24" s="72">
        <f t="shared" si="56"/>
        <v>-100</v>
      </c>
      <c r="BE24" s="86">
        <v>37.770000000000003</v>
      </c>
      <c r="BF24" s="86">
        <v>0</v>
      </c>
      <c r="BG24" s="71">
        <f>SUM(BF24-BE24)</f>
        <v>-37.770000000000003</v>
      </c>
      <c r="BH24" s="72">
        <f>(BF24/BE24-1)*100</f>
        <v>-100</v>
      </c>
      <c r="BI24" s="15">
        <v>51.02</v>
      </c>
      <c r="BJ24" s="15">
        <v>0</v>
      </c>
      <c r="BK24" s="71">
        <f t="shared" si="37"/>
        <v>-51.02</v>
      </c>
      <c r="BL24" s="72">
        <f t="shared" si="46"/>
        <v>-100</v>
      </c>
      <c r="BM24" s="62">
        <f t="shared" si="57"/>
        <v>112.29</v>
      </c>
      <c r="BN24" s="63">
        <f t="shared" si="58"/>
        <v>0</v>
      </c>
      <c r="BO24" s="64">
        <v>149.80000000000001</v>
      </c>
      <c r="BP24" s="25">
        <f t="shared" si="47"/>
        <v>-149.80000000000001</v>
      </c>
      <c r="BQ24" s="26">
        <f t="shared" si="4"/>
        <v>-100</v>
      </c>
      <c r="BR24" s="161">
        <f t="shared" si="59"/>
        <v>302.57000000000005</v>
      </c>
      <c r="BS24" s="162">
        <f t="shared" si="60"/>
        <v>157.43</v>
      </c>
      <c r="BT24" s="163">
        <f t="shared" si="43"/>
        <v>356.6</v>
      </c>
      <c r="BU24" s="98">
        <f t="shared" si="6"/>
        <v>-199.17000000000002</v>
      </c>
      <c r="BV24" s="99">
        <f t="shared" si="7"/>
        <v>-55.85249579360628</v>
      </c>
      <c r="BW24" s="167"/>
    </row>
    <row r="25" spans="1:75" ht="13.5" customHeight="1" thickBot="1" x14ac:dyDescent="0.25">
      <c r="A25" s="2" t="s">
        <v>13</v>
      </c>
      <c r="B25" s="15">
        <v>44.5</v>
      </c>
      <c r="C25" s="15">
        <v>67.64</v>
      </c>
      <c r="D25" s="71">
        <f t="shared" si="0"/>
        <v>23.14</v>
      </c>
      <c r="E25" s="40">
        <f t="shared" si="1"/>
        <v>52</v>
      </c>
      <c r="F25" s="15">
        <v>28.6</v>
      </c>
      <c r="G25" s="15">
        <v>47.54</v>
      </c>
      <c r="H25" s="71">
        <f t="shared" si="8"/>
        <v>18.939999999999998</v>
      </c>
      <c r="I25" s="40">
        <f t="shared" si="9"/>
        <v>66.223776223776227</v>
      </c>
      <c r="J25" s="15">
        <v>41.2</v>
      </c>
      <c r="K25" s="15">
        <v>44.96</v>
      </c>
      <c r="L25" s="71">
        <f t="shared" si="10"/>
        <v>3.759999999999998</v>
      </c>
      <c r="M25" s="40">
        <f t="shared" si="11"/>
        <v>9.1262135922330003</v>
      </c>
      <c r="N25" s="62">
        <f t="shared" si="44"/>
        <v>114.3</v>
      </c>
      <c r="O25" s="63">
        <f t="shared" si="2"/>
        <v>160.14000000000001</v>
      </c>
      <c r="P25" s="61">
        <v>167.8</v>
      </c>
      <c r="Q25" s="25">
        <f t="shared" si="45"/>
        <v>-7.6599999999999966</v>
      </c>
      <c r="R25" s="26">
        <f t="shared" si="12"/>
        <v>-4.5649582836710394</v>
      </c>
      <c r="S25" s="15">
        <v>13.1</v>
      </c>
      <c r="T25" s="15">
        <v>0</v>
      </c>
      <c r="U25" s="71">
        <f t="shared" si="13"/>
        <v>-13.1</v>
      </c>
      <c r="V25" s="72">
        <f t="shared" si="14"/>
        <v>-100</v>
      </c>
      <c r="W25" s="15"/>
      <c r="X25" s="15"/>
      <c r="Y25" s="71">
        <f t="shared" si="15"/>
        <v>0</v>
      </c>
      <c r="Z25" s="72" t="e">
        <f t="shared" si="16"/>
        <v>#DIV/0!</v>
      </c>
      <c r="AA25" s="15"/>
      <c r="AB25" s="15"/>
      <c r="AC25" s="71">
        <f t="shared" si="17"/>
        <v>0</v>
      </c>
      <c r="AD25" s="72" t="e">
        <f t="shared" si="18"/>
        <v>#DIV/0!</v>
      </c>
      <c r="AE25" s="62">
        <f t="shared" si="48"/>
        <v>13.1</v>
      </c>
      <c r="AF25" s="63">
        <f t="shared" si="49"/>
        <v>0</v>
      </c>
      <c r="AG25" s="64">
        <v>19.399999999999999</v>
      </c>
      <c r="AH25" s="25">
        <f t="shared" si="21"/>
        <v>-19.399999999999999</v>
      </c>
      <c r="AI25" s="26">
        <f t="shared" si="22"/>
        <v>-100</v>
      </c>
      <c r="AJ25" s="15"/>
      <c r="AK25" s="15"/>
      <c r="AL25" s="71">
        <f t="shared" si="23"/>
        <v>0</v>
      </c>
      <c r="AM25" s="72" t="e">
        <f t="shared" si="24"/>
        <v>#DIV/0!</v>
      </c>
      <c r="AN25" s="15"/>
      <c r="AO25" s="15"/>
      <c r="AP25" s="71">
        <f t="shared" si="25"/>
        <v>0</v>
      </c>
      <c r="AQ25" s="72" t="e">
        <f t="shared" si="26"/>
        <v>#DIV/0!</v>
      </c>
      <c r="AR25" s="15"/>
      <c r="AS25" s="15"/>
      <c r="AT25" s="71">
        <f t="shared" si="27"/>
        <v>0</v>
      </c>
      <c r="AU25" s="72" t="e">
        <f t="shared" si="28"/>
        <v>#DIV/0!</v>
      </c>
      <c r="AV25" s="62">
        <f t="shared" si="50"/>
        <v>0</v>
      </c>
      <c r="AW25" s="63">
        <f t="shared" si="51"/>
        <v>0</v>
      </c>
      <c r="AX25" s="64">
        <v>0</v>
      </c>
      <c r="AY25" s="25">
        <f t="shared" si="31"/>
        <v>0</v>
      </c>
      <c r="AZ25" s="26" t="e">
        <f t="shared" si="32"/>
        <v>#DIV/0!</v>
      </c>
      <c r="BA25" s="17">
        <v>21.82</v>
      </c>
      <c r="BB25" s="17">
        <v>0</v>
      </c>
      <c r="BC25" s="75">
        <f t="shared" si="33"/>
        <v>-21.82</v>
      </c>
      <c r="BD25" s="72">
        <f t="shared" si="56"/>
        <v>-100</v>
      </c>
      <c r="BE25" s="86">
        <v>55.46</v>
      </c>
      <c r="BF25" s="86">
        <v>0</v>
      </c>
      <c r="BG25" s="71">
        <f>SUM(BF25-BE25)</f>
        <v>-55.46</v>
      </c>
      <c r="BH25" s="72">
        <f>(BF25/BE25-1)*100</f>
        <v>-100</v>
      </c>
      <c r="BI25" s="15">
        <v>63.58</v>
      </c>
      <c r="BJ25" s="15">
        <v>0</v>
      </c>
      <c r="BK25" s="71">
        <f t="shared" si="37"/>
        <v>-63.58</v>
      </c>
      <c r="BL25" s="72">
        <f t="shared" si="46"/>
        <v>-100</v>
      </c>
      <c r="BM25" s="62">
        <f t="shared" si="57"/>
        <v>140.86000000000001</v>
      </c>
      <c r="BN25" s="63">
        <f t="shared" si="58"/>
        <v>0</v>
      </c>
      <c r="BO25" s="64">
        <v>135.5</v>
      </c>
      <c r="BP25" s="25">
        <f t="shared" si="47"/>
        <v>-135.5</v>
      </c>
      <c r="BQ25" s="26">
        <f t="shared" si="4"/>
        <v>-100</v>
      </c>
      <c r="BR25" s="161">
        <f t="shared" si="59"/>
        <v>268.26</v>
      </c>
      <c r="BS25" s="162">
        <f t="shared" si="60"/>
        <v>160.14000000000001</v>
      </c>
      <c r="BT25" s="163">
        <f t="shared" si="43"/>
        <v>322.70000000000005</v>
      </c>
      <c r="BU25" s="98">
        <f t="shared" si="6"/>
        <v>-162.56000000000003</v>
      </c>
      <c r="BV25" s="99">
        <f t="shared" si="7"/>
        <v>-50.374961264332207</v>
      </c>
      <c r="BW25" s="167"/>
    </row>
    <row r="26" spans="1:75" ht="13.5" customHeight="1" thickBot="1" x14ac:dyDescent="0.25">
      <c r="A26" s="2" t="s">
        <v>7</v>
      </c>
      <c r="B26" s="15">
        <v>57.26</v>
      </c>
      <c r="C26" s="15">
        <v>64.290000000000006</v>
      </c>
      <c r="D26" s="71">
        <f t="shared" si="0"/>
        <v>7.0300000000000082</v>
      </c>
      <c r="E26" s="40">
        <f t="shared" si="1"/>
        <v>12.277331470485509</v>
      </c>
      <c r="F26" s="15">
        <v>61.905999999999999</v>
      </c>
      <c r="G26" s="15">
        <v>50.64</v>
      </c>
      <c r="H26" s="71">
        <f t="shared" si="8"/>
        <v>-11.265999999999998</v>
      </c>
      <c r="I26" s="72">
        <f t="shared" si="9"/>
        <v>-18.198559105740962</v>
      </c>
      <c r="J26" s="15">
        <v>54.85</v>
      </c>
      <c r="K26" s="15">
        <v>46.48</v>
      </c>
      <c r="L26" s="71">
        <f t="shared" si="10"/>
        <v>-8.3700000000000045</v>
      </c>
      <c r="M26" s="72">
        <f t="shared" si="11"/>
        <v>-15.259799453053791</v>
      </c>
      <c r="N26" s="62">
        <f t="shared" si="44"/>
        <v>174.01599999999999</v>
      </c>
      <c r="O26" s="63">
        <f t="shared" si="2"/>
        <v>161.41</v>
      </c>
      <c r="P26" s="64">
        <v>150.9</v>
      </c>
      <c r="Q26" s="25">
        <f t="shared" si="45"/>
        <v>10.509999999999991</v>
      </c>
      <c r="R26" s="26">
        <f t="shared" si="12"/>
        <v>6.9648774022531335</v>
      </c>
      <c r="S26" s="15">
        <v>22.56</v>
      </c>
      <c r="T26" s="15">
        <v>0</v>
      </c>
      <c r="U26" s="71">
        <f t="shared" si="13"/>
        <v>-22.56</v>
      </c>
      <c r="V26" s="72">
        <f t="shared" si="14"/>
        <v>-100</v>
      </c>
      <c r="W26" s="15"/>
      <c r="X26" s="15"/>
      <c r="Y26" s="71">
        <f t="shared" si="15"/>
        <v>0</v>
      </c>
      <c r="Z26" s="72" t="e">
        <f t="shared" si="16"/>
        <v>#DIV/0!</v>
      </c>
      <c r="AA26" s="15"/>
      <c r="AB26" s="15"/>
      <c r="AC26" s="71">
        <f t="shared" si="17"/>
        <v>0</v>
      </c>
      <c r="AD26" s="72" t="e">
        <f t="shared" si="18"/>
        <v>#DIV/0!</v>
      </c>
      <c r="AE26" s="62">
        <f t="shared" si="48"/>
        <v>22.56</v>
      </c>
      <c r="AF26" s="63">
        <f t="shared" si="49"/>
        <v>0</v>
      </c>
      <c r="AG26" s="64">
        <v>17.399999999999999</v>
      </c>
      <c r="AH26" s="25">
        <f t="shared" si="21"/>
        <v>-17.399999999999999</v>
      </c>
      <c r="AI26" s="26">
        <f t="shared" si="22"/>
        <v>-100</v>
      </c>
      <c r="AJ26" s="15"/>
      <c r="AK26" s="15"/>
      <c r="AL26" s="71">
        <f t="shared" si="23"/>
        <v>0</v>
      </c>
      <c r="AM26" s="72" t="e">
        <f t="shared" si="24"/>
        <v>#DIV/0!</v>
      </c>
      <c r="AN26" s="15"/>
      <c r="AO26" s="15"/>
      <c r="AP26" s="71">
        <f t="shared" si="25"/>
        <v>0</v>
      </c>
      <c r="AQ26" s="72" t="e">
        <f t="shared" si="26"/>
        <v>#DIV/0!</v>
      </c>
      <c r="AR26" s="15"/>
      <c r="AS26" s="15"/>
      <c r="AT26" s="71">
        <f t="shared" si="27"/>
        <v>0</v>
      </c>
      <c r="AU26" s="72" t="e">
        <f t="shared" si="28"/>
        <v>#DIV/0!</v>
      </c>
      <c r="AV26" s="62">
        <f t="shared" si="50"/>
        <v>0</v>
      </c>
      <c r="AW26" s="63">
        <f t="shared" si="51"/>
        <v>0</v>
      </c>
      <c r="AX26" s="64">
        <v>0</v>
      </c>
      <c r="AY26" s="25">
        <f t="shared" si="31"/>
        <v>0</v>
      </c>
      <c r="AZ26" s="26" t="e">
        <f t="shared" si="32"/>
        <v>#DIV/0!</v>
      </c>
      <c r="BA26" s="17">
        <v>30.1</v>
      </c>
      <c r="BB26" s="17">
        <v>0</v>
      </c>
      <c r="BC26" s="71">
        <f t="shared" ref="BC26:BC61" si="62">SUM(BB26-BA26)</f>
        <v>-30.1</v>
      </c>
      <c r="BD26" s="72">
        <f t="shared" si="56"/>
        <v>-100</v>
      </c>
      <c r="BE26" s="86">
        <v>45.64</v>
      </c>
      <c r="BF26" s="86">
        <v>0</v>
      </c>
      <c r="BG26" s="71">
        <f>SUM(BF26-BE26)</f>
        <v>-45.64</v>
      </c>
      <c r="BH26" s="72">
        <f>(BF26/BE26-1)*100</f>
        <v>-100</v>
      </c>
      <c r="BI26" s="15">
        <v>51.02</v>
      </c>
      <c r="BJ26" s="15">
        <v>0</v>
      </c>
      <c r="BK26" s="71">
        <f t="shared" si="37"/>
        <v>-51.02</v>
      </c>
      <c r="BL26" s="72">
        <f t="shared" si="46"/>
        <v>-100</v>
      </c>
      <c r="BM26" s="62">
        <f t="shared" si="57"/>
        <v>126.76000000000002</v>
      </c>
      <c r="BN26" s="63">
        <f t="shared" si="58"/>
        <v>0</v>
      </c>
      <c r="BO26" s="64">
        <v>121.9</v>
      </c>
      <c r="BP26" s="25">
        <f t="shared" si="47"/>
        <v>-121.9</v>
      </c>
      <c r="BQ26" s="26">
        <f t="shared" si="4"/>
        <v>-100</v>
      </c>
      <c r="BR26" s="161">
        <f t="shared" si="59"/>
        <v>323.33600000000001</v>
      </c>
      <c r="BS26" s="162">
        <f t="shared" si="60"/>
        <v>161.41</v>
      </c>
      <c r="BT26" s="163">
        <f t="shared" si="43"/>
        <v>290.20000000000005</v>
      </c>
      <c r="BU26" s="98">
        <f t="shared" si="6"/>
        <v>-128.79000000000005</v>
      </c>
      <c r="BV26" s="99">
        <f t="shared" si="7"/>
        <v>-44.37973811164715</v>
      </c>
      <c r="BW26" s="167"/>
    </row>
    <row r="27" spans="1:75" ht="13.5" customHeight="1" thickBot="1" x14ac:dyDescent="0.25">
      <c r="A27" s="2" t="s">
        <v>54</v>
      </c>
      <c r="B27" s="15">
        <v>20.73</v>
      </c>
      <c r="C27" s="15">
        <v>25.26</v>
      </c>
      <c r="D27" s="71">
        <f t="shared" si="0"/>
        <v>4.5300000000000011</v>
      </c>
      <c r="E27" s="40">
        <f t="shared" si="1"/>
        <v>21.852387843704779</v>
      </c>
      <c r="F27" s="15">
        <v>19.440999999999999</v>
      </c>
      <c r="G27" s="15">
        <v>17.809999999999999</v>
      </c>
      <c r="H27" s="71">
        <f t="shared" si="8"/>
        <v>-1.6310000000000002</v>
      </c>
      <c r="I27" s="72">
        <f t="shared" si="9"/>
        <v>-8.3894861375443668</v>
      </c>
      <c r="J27" s="15">
        <v>18.48</v>
      </c>
      <c r="K27" s="15">
        <v>16.55</v>
      </c>
      <c r="L27" s="71">
        <f t="shared" si="10"/>
        <v>-1.9299999999999997</v>
      </c>
      <c r="M27" s="72">
        <f t="shared" si="11"/>
        <v>-10.443722943722944</v>
      </c>
      <c r="N27" s="62">
        <f t="shared" si="44"/>
        <v>58.650999999999996</v>
      </c>
      <c r="O27" s="63">
        <f t="shared" si="2"/>
        <v>59.620000000000005</v>
      </c>
      <c r="P27" s="61">
        <v>92.1</v>
      </c>
      <c r="Q27" s="25">
        <f t="shared" si="45"/>
        <v>-32.47999999999999</v>
      </c>
      <c r="R27" s="26">
        <f t="shared" si="12"/>
        <v>-35.266015200868615</v>
      </c>
      <c r="S27" s="15">
        <v>8.27</v>
      </c>
      <c r="T27" s="15">
        <v>0</v>
      </c>
      <c r="U27" s="71">
        <f t="shared" si="13"/>
        <v>-8.27</v>
      </c>
      <c r="V27" s="72">
        <f t="shared" si="14"/>
        <v>-100</v>
      </c>
      <c r="W27" s="15"/>
      <c r="X27" s="15"/>
      <c r="Y27" s="71">
        <f t="shared" si="15"/>
        <v>0</v>
      </c>
      <c r="Z27" s="72" t="e">
        <f t="shared" si="16"/>
        <v>#DIV/0!</v>
      </c>
      <c r="AA27" s="15"/>
      <c r="AB27" s="15"/>
      <c r="AC27" s="71">
        <f t="shared" si="17"/>
        <v>0</v>
      </c>
      <c r="AD27" s="72" t="e">
        <f t="shared" si="18"/>
        <v>#DIV/0!</v>
      </c>
      <c r="AE27" s="62">
        <f t="shared" si="48"/>
        <v>8.27</v>
      </c>
      <c r="AF27" s="63">
        <f t="shared" si="49"/>
        <v>0</v>
      </c>
      <c r="AG27" s="64">
        <v>10.4</v>
      </c>
      <c r="AH27" s="25">
        <f t="shared" si="21"/>
        <v>-10.4</v>
      </c>
      <c r="AI27" s="26">
        <f t="shared" si="22"/>
        <v>-100</v>
      </c>
      <c r="AJ27" s="15"/>
      <c r="AK27" s="15"/>
      <c r="AL27" s="71">
        <f t="shared" si="23"/>
        <v>0</v>
      </c>
      <c r="AM27" s="72" t="e">
        <f t="shared" si="24"/>
        <v>#DIV/0!</v>
      </c>
      <c r="AN27" s="15"/>
      <c r="AO27" s="15"/>
      <c r="AP27" s="71">
        <f t="shared" si="25"/>
        <v>0</v>
      </c>
      <c r="AQ27" s="72" t="e">
        <f t="shared" si="26"/>
        <v>#DIV/0!</v>
      </c>
      <c r="AR27" s="15"/>
      <c r="AS27" s="15"/>
      <c r="AT27" s="71">
        <f t="shared" si="27"/>
        <v>0</v>
      </c>
      <c r="AU27" s="72" t="e">
        <f t="shared" si="28"/>
        <v>#DIV/0!</v>
      </c>
      <c r="AV27" s="62">
        <f t="shared" si="50"/>
        <v>0</v>
      </c>
      <c r="AW27" s="63">
        <f t="shared" si="51"/>
        <v>0</v>
      </c>
      <c r="AX27" s="64">
        <v>0</v>
      </c>
      <c r="AY27" s="25">
        <f t="shared" si="31"/>
        <v>0</v>
      </c>
      <c r="AZ27" s="26" t="e">
        <f t="shared" si="32"/>
        <v>#DIV/0!</v>
      </c>
      <c r="BA27" s="17">
        <v>8.4</v>
      </c>
      <c r="BB27" s="17">
        <v>0</v>
      </c>
      <c r="BC27" s="71">
        <f t="shared" si="62"/>
        <v>-8.4</v>
      </c>
      <c r="BD27" s="72">
        <f t="shared" si="56"/>
        <v>-100</v>
      </c>
      <c r="BE27" s="86">
        <v>19.11</v>
      </c>
      <c r="BF27" s="86">
        <v>0</v>
      </c>
      <c r="BG27" s="71">
        <f>SUM(BF27-BE27)</f>
        <v>-19.11</v>
      </c>
      <c r="BH27" s="72">
        <f>(BF27/BE27-1)*100</f>
        <v>-100</v>
      </c>
      <c r="BI27" s="15">
        <v>21.27</v>
      </c>
      <c r="BJ27" s="15">
        <v>0</v>
      </c>
      <c r="BK27" s="71">
        <f t="shared" si="37"/>
        <v>-21.27</v>
      </c>
      <c r="BL27" s="72">
        <f t="shared" si="46"/>
        <v>-100</v>
      </c>
      <c r="BM27" s="62">
        <f t="shared" si="57"/>
        <v>48.78</v>
      </c>
      <c r="BN27" s="63">
        <f t="shared" si="58"/>
        <v>0</v>
      </c>
      <c r="BO27" s="64">
        <v>60</v>
      </c>
      <c r="BP27" s="25">
        <f t="shared" si="47"/>
        <v>-60</v>
      </c>
      <c r="BQ27" s="26">
        <f t="shared" si="4"/>
        <v>-100</v>
      </c>
      <c r="BR27" s="161">
        <f t="shared" si="59"/>
        <v>115.70099999999999</v>
      </c>
      <c r="BS27" s="162">
        <f t="shared" si="60"/>
        <v>59.620000000000005</v>
      </c>
      <c r="BT27" s="163">
        <f t="shared" si="43"/>
        <v>162.5</v>
      </c>
      <c r="BU27" s="98">
        <f t="shared" si="6"/>
        <v>-102.88</v>
      </c>
      <c r="BV27" s="99">
        <f t="shared" si="7"/>
        <v>-63.310769230769225</v>
      </c>
      <c r="BW27" s="167"/>
    </row>
    <row r="28" spans="1:75" ht="13.5" customHeight="1" thickBot="1" x14ac:dyDescent="0.25">
      <c r="A28" s="2" t="s">
        <v>53</v>
      </c>
      <c r="B28" s="15">
        <v>23.54</v>
      </c>
      <c r="C28" s="15">
        <v>22.82</v>
      </c>
      <c r="D28" s="71">
        <f t="shared" si="0"/>
        <v>-0.71999999999999886</v>
      </c>
      <c r="E28" s="72">
        <f t="shared" si="1"/>
        <v>-3.0586236193712812</v>
      </c>
      <c r="F28" s="15">
        <v>22.035</v>
      </c>
      <c r="G28" s="15">
        <v>21.12</v>
      </c>
      <c r="H28" s="71">
        <f t="shared" si="8"/>
        <v>-0.91499999999999915</v>
      </c>
      <c r="I28" s="72">
        <f t="shared" si="9"/>
        <v>-4.1524846834581357</v>
      </c>
      <c r="J28" s="15">
        <v>20.75</v>
      </c>
      <c r="K28" s="15">
        <v>19.260000000000002</v>
      </c>
      <c r="L28" s="71">
        <f t="shared" si="10"/>
        <v>-1.4899999999999984</v>
      </c>
      <c r="M28" s="72">
        <f t="shared" si="11"/>
        <v>-7.1807228915662602</v>
      </c>
      <c r="N28" s="62">
        <f t="shared" si="44"/>
        <v>66.325000000000003</v>
      </c>
      <c r="O28" s="63">
        <f t="shared" si="2"/>
        <v>63.2</v>
      </c>
      <c r="P28" s="64">
        <v>70</v>
      </c>
      <c r="Q28" s="25">
        <f t="shared" si="45"/>
        <v>-6.7999999999999972</v>
      </c>
      <c r="R28" s="26">
        <f t="shared" si="12"/>
        <v>-9.7142857142857082</v>
      </c>
      <c r="S28" s="15">
        <v>9.1</v>
      </c>
      <c r="T28" s="15">
        <v>0</v>
      </c>
      <c r="U28" s="71">
        <f t="shared" si="13"/>
        <v>-9.1</v>
      </c>
      <c r="V28" s="72">
        <f t="shared" si="14"/>
        <v>-100</v>
      </c>
      <c r="W28" s="15"/>
      <c r="X28" s="15"/>
      <c r="Y28" s="71">
        <f t="shared" si="15"/>
        <v>0</v>
      </c>
      <c r="Z28" s="72" t="e">
        <f t="shared" si="16"/>
        <v>#DIV/0!</v>
      </c>
      <c r="AA28" s="15"/>
      <c r="AB28" s="15"/>
      <c r="AC28" s="71">
        <f t="shared" si="17"/>
        <v>0</v>
      </c>
      <c r="AD28" s="72" t="e">
        <f t="shared" si="18"/>
        <v>#DIV/0!</v>
      </c>
      <c r="AE28" s="62">
        <f t="shared" si="48"/>
        <v>9.1</v>
      </c>
      <c r="AF28" s="63">
        <f t="shared" si="49"/>
        <v>0</v>
      </c>
      <c r="AG28" s="64">
        <v>5.5</v>
      </c>
      <c r="AH28" s="25">
        <f t="shared" si="21"/>
        <v>-5.5</v>
      </c>
      <c r="AI28" s="26">
        <f t="shared" si="22"/>
        <v>-100</v>
      </c>
      <c r="AJ28" s="15"/>
      <c r="AK28" s="15"/>
      <c r="AL28" s="71">
        <f t="shared" si="23"/>
        <v>0</v>
      </c>
      <c r="AM28" s="72" t="e">
        <f t="shared" si="24"/>
        <v>#DIV/0!</v>
      </c>
      <c r="AN28" s="15"/>
      <c r="AO28" s="15"/>
      <c r="AP28" s="71">
        <f t="shared" si="25"/>
        <v>0</v>
      </c>
      <c r="AQ28" s="72" t="e">
        <f t="shared" si="26"/>
        <v>#DIV/0!</v>
      </c>
      <c r="AR28" s="15"/>
      <c r="AS28" s="15"/>
      <c r="AT28" s="71">
        <f t="shared" si="27"/>
        <v>0</v>
      </c>
      <c r="AU28" s="72" t="e">
        <f t="shared" si="28"/>
        <v>#DIV/0!</v>
      </c>
      <c r="AV28" s="62">
        <f t="shared" si="50"/>
        <v>0</v>
      </c>
      <c r="AW28" s="63">
        <f t="shared" si="51"/>
        <v>0</v>
      </c>
      <c r="AX28" s="64">
        <v>0</v>
      </c>
      <c r="AY28" s="25">
        <f t="shared" si="31"/>
        <v>0</v>
      </c>
      <c r="AZ28" s="26" t="e">
        <f t="shared" si="32"/>
        <v>#DIV/0!</v>
      </c>
      <c r="BA28" s="17">
        <v>10</v>
      </c>
      <c r="BB28" s="17">
        <v>0</v>
      </c>
      <c r="BC28" s="71">
        <f t="shared" si="62"/>
        <v>-10</v>
      </c>
      <c r="BD28" s="72">
        <f t="shared" si="56"/>
        <v>-100</v>
      </c>
      <c r="BE28" s="86">
        <v>23.42</v>
      </c>
      <c r="BF28" s="86">
        <v>0</v>
      </c>
      <c r="BG28" s="71">
        <f t="shared" ref="BG28:BG31" si="63">SUM(BF28-BE28)</f>
        <v>-23.42</v>
      </c>
      <c r="BH28" s="72">
        <f t="shared" ref="BH28:BH32" si="64">(BF28/BE28-1)*100</f>
        <v>-100</v>
      </c>
      <c r="BI28" s="15">
        <v>34.15</v>
      </c>
      <c r="BJ28" s="15">
        <v>0</v>
      </c>
      <c r="BK28" s="71">
        <f t="shared" si="37"/>
        <v>-34.15</v>
      </c>
      <c r="BL28" s="72">
        <f t="shared" si="46"/>
        <v>-100</v>
      </c>
      <c r="BM28" s="62">
        <f t="shared" si="57"/>
        <v>67.569999999999993</v>
      </c>
      <c r="BN28" s="63">
        <f t="shared" si="58"/>
        <v>0</v>
      </c>
      <c r="BO28" s="64">
        <v>57</v>
      </c>
      <c r="BP28" s="25">
        <f t="shared" si="47"/>
        <v>-57</v>
      </c>
      <c r="BQ28" s="26">
        <f t="shared" si="4"/>
        <v>-100</v>
      </c>
      <c r="BR28" s="161">
        <f t="shared" si="59"/>
        <v>142.995</v>
      </c>
      <c r="BS28" s="162">
        <f t="shared" si="60"/>
        <v>63.2</v>
      </c>
      <c r="BT28" s="163">
        <f t="shared" si="43"/>
        <v>132.5</v>
      </c>
      <c r="BU28" s="98">
        <f t="shared" si="6"/>
        <v>-69.3</v>
      </c>
      <c r="BV28" s="99">
        <f t="shared" si="7"/>
        <v>-52.301886792452819</v>
      </c>
      <c r="BW28" s="167"/>
    </row>
    <row r="29" spans="1:75" ht="13.5" customHeight="1" thickBot="1" x14ac:dyDescent="0.25">
      <c r="A29" s="2" t="s">
        <v>62</v>
      </c>
      <c r="B29" s="15">
        <v>3.65</v>
      </c>
      <c r="C29" s="15">
        <v>0.75</v>
      </c>
      <c r="D29" s="71">
        <f t="shared" si="0"/>
        <v>-2.9</v>
      </c>
      <c r="E29" s="72">
        <f t="shared" si="1"/>
        <v>-79.452054794520549</v>
      </c>
      <c r="F29" s="15">
        <v>4.6890000000000001</v>
      </c>
      <c r="G29" s="15">
        <v>5.53</v>
      </c>
      <c r="H29" s="71">
        <f t="shared" si="8"/>
        <v>0.84100000000000019</v>
      </c>
      <c r="I29" s="40">
        <f t="shared" si="9"/>
        <v>17.935593943271488</v>
      </c>
      <c r="J29" s="15">
        <v>3.57</v>
      </c>
      <c r="K29" s="15">
        <v>5.07</v>
      </c>
      <c r="L29" s="71">
        <f t="shared" si="10"/>
        <v>1.5000000000000004</v>
      </c>
      <c r="M29" s="40">
        <f t="shared" si="11"/>
        <v>42.016806722689083</v>
      </c>
      <c r="N29" s="62">
        <f t="shared" si="44"/>
        <v>11.909000000000001</v>
      </c>
      <c r="O29" s="63">
        <f t="shared" si="2"/>
        <v>11.350000000000001</v>
      </c>
      <c r="P29" s="61">
        <v>15</v>
      </c>
      <c r="Q29" s="25">
        <f t="shared" si="45"/>
        <v>-3.6499999999999986</v>
      </c>
      <c r="R29" s="26">
        <f t="shared" si="12"/>
        <v>-24.333333333333329</v>
      </c>
      <c r="S29" s="15">
        <v>2.68</v>
      </c>
      <c r="T29" s="15">
        <v>0</v>
      </c>
      <c r="U29" s="71">
        <f t="shared" si="13"/>
        <v>-2.68</v>
      </c>
      <c r="V29" s="72">
        <f t="shared" si="14"/>
        <v>-100</v>
      </c>
      <c r="W29" s="15"/>
      <c r="X29" s="15"/>
      <c r="Y29" s="71">
        <f t="shared" si="15"/>
        <v>0</v>
      </c>
      <c r="Z29" s="72" t="e">
        <f t="shared" si="16"/>
        <v>#DIV/0!</v>
      </c>
      <c r="AA29" s="15"/>
      <c r="AB29" s="15"/>
      <c r="AC29" s="71">
        <f t="shared" si="17"/>
        <v>0</v>
      </c>
      <c r="AD29" s="72" t="e">
        <f t="shared" si="18"/>
        <v>#DIV/0!</v>
      </c>
      <c r="AE29" s="62">
        <f t="shared" si="48"/>
        <v>2.68</v>
      </c>
      <c r="AF29" s="63">
        <f t="shared" si="49"/>
        <v>0</v>
      </c>
      <c r="AG29" s="64">
        <v>3</v>
      </c>
      <c r="AH29" s="25">
        <f t="shared" si="21"/>
        <v>-3</v>
      </c>
      <c r="AI29" s="26">
        <f t="shared" si="22"/>
        <v>-100</v>
      </c>
      <c r="AJ29" s="15"/>
      <c r="AK29" s="15"/>
      <c r="AL29" s="71">
        <f t="shared" si="23"/>
        <v>0</v>
      </c>
      <c r="AM29" s="72" t="e">
        <f t="shared" si="24"/>
        <v>#DIV/0!</v>
      </c>
      <c r="AN29" s="15"/>
      <c r="AO29" s="15"/>
      <c r="AP29" s="71">
        <f t="shared" si="25"/>
        <v>0</v>
      </c>
      <c r="AQ29" s="72" t="e">
        <f t="shared" si="26"/>
        <v>#DIV/0!</v>
      </c>
      <c r="AR29" s="15"/>
      <c r="AS29" s="15"/>
      <c r="AT29" s="71">
        <f t="shared" si="27"/>
        <v>0</v>
      </c>
      <c r="AU29" s="72" t="e">
        <f t="shared" si="28"/>
        <v>#DIV/0!</v>
      </c>
      <c r="AV29" s="62">
        <f t="shared" si="50"/>
        <v>0</v>
      </c>
      <c r="AW29" s="63">
        <f t="shared" si="51"/>
        <v>0</v>
      </c>
      <c r="AX29" s="64">
        <v>0</v>
      </c>
      <c r="AY29" s="25">
        <f t="shared" si="31"/>
        <v>0</v>
      </c>
      <c r="AZ29" s="26" t="e">
        <f t="shared" si="32"/>
        <v>#DIV/0!</v>
      </c>
      <c r="BA29" s="17">
        <v>2.89</v>
      </c>
      <c r="BB29" s="17">
        <v>0</v>
      </c>
      <c r="BC29" s="71">
        <f t="shared" si="62"/>
        <v>-2.89</v>
      </c>
      <c r="BD29" s="72">
        <f t="shared" si="56"/>
        <v>-100</v>
      </c>
      <c r="BE29" s="86">
        <v>5.7</v>
      </c>
      <c r="BF29" s="86">
        <v>0</v>
      </c>
      <c r="BG29" s="71">
        <f t="shared" si="63"/>
        <v>-5.7</v>
      </c>
      <c r="BH29" s="72">
        <f t="shared" si="64"/>
        <v>-100</v>
      </c>
      <c r="BI29" s="15">
        <v>13.6</v>
      </c>
      <c r="BJ29" s="15">
        <v>0</v>
      </c>
      <c r="BK29" s="71">
        <f t="shared" si="37"/>
        <v>-13.6</v>
      </c>
      <c r="BL29" s="72">
        <f t="shared" si="46"/>
        <v>-100</v>
      </c>
      <c r="BM29" s="62">
        <f t="shared" si="57"/>
        <v>22.189999999999998</v>
      </c>
      <c r="BN29" s="63">
        <f t="shared" si="58"/>
        <v>0</v>
      </c>
      <c r="BO29" s="64">
        <v>20.3</v>
      </c>
      <c r="BP29" s="25">
        <f t="shared" si="47"/>
        <v>-20.3</v>
      </c>
      <c r="BQ29" s="26">
        <f t="shared" si="4"/>
        <v>-100</v>
      </c>
      <c r="BR29" s="161">
        <f t="shared" si="59"/>
        <v>36.778999999999996</v>
      </c>
      <c r="BS29" s="162">
        <f t="shared" si="60"/>
        <v>11.350000000000001</v>
      </c>
      <c r="BT29" s="163">
        <f t="shared" si="43"/>
        <v>38.299999999999997</v>
      </c>
      <c r="BU29" s="98">
        <f t="shared" si="6"/>
        <v>-26.949999999999996</v>
      </c>
      <c r="BV29" s="99">
        <f t="shared" si="7"/>
        <v>-70.365535248041766</v>
      </c>
      <c r="BW29" s="167"/>
    </row>
    <row r="30" spans="1:75" ht="13.5" customHeight="1" thickBot="1" x14ac:dyDescent="0.25">
      <c r="A30" s="2" t="s">
        <v>63</v>
      </c>
      <c r="B30" s="15">
        <v>6.39</v>
      </c>
      <c r="C30" s="15">
        <v>12.86</v>
      </c>
      <c r="D30" s="71">
        <f t="shared" si="0"/>
        <v>6.47</v>
      </c>
      <c r="E30" s="40">
        <f t="shared" si="1"/>
        <v>101.25195618153367</v>
      </c>
      <c r="F30" s="15">
        <v>9.6539999999999999</v>
      </c>
      <c r="G30" s="15">
        <v>8.98</v>
      </c>
      <c r="H30" s="71">
        <f t="shared" si="8"/>
        <v>-0.67399999999999949</v>
      </c>
      <c r="I30" s="72">
        <f t="shared" si="9"/>
        <v>-6.9815620468199668</v>
      </c>
      <c r="J30" s="15">
        <v>9.5500000000000007</v>
      </c>
      <c r="K30" s="15">
        <v>8.3000000000000007</v>
      </c>
      <c r="L30" s="71">
        <f t="shared" si="10"/>
        <v>-1.25</v>
      </c>
      <c r="M30" s="72">
        <f t="shared" si="11"/>
        <v>-13.089005235602091</v>
      </c>
      <c r="N30" s="62">
        <f t="shared" si="44"/>
        <v>25.594000000000001</v>
      </c>
      <c r="O30" s="63">
        <f t="shared" si="2"/>
        <v>30.14</v>
      </c>
      <c r="P30" s="64">
        <v>30</v>
      </c>
      <c r="Q30" s="25">
        <f t="shared" si="45"/>
        <v>0.14000000000000057</v>
      </c>
      <c r="R30" s="26">
        <f t="shared" si="12"/>
        <v>0.46666666666665968</v>
      </c>
      <c r="S30" s="15">
        <v>4.25</v>
      </c>
      <c r="T30" s="15">
        <v>0</v>
      </c>
      <c r="U30" s="71">
        <f t="shared" si="13"/>
        <v>-4.25</v>
      </c>
      <c r="V30" s="72">
        <f t="shared" si="14"/>
        <v>-100</v>
      </c>
      <c r="W30" s="15"/>
      <c r="X30" s="15"/>
      <c r="Y30" s="71">
        <f t="shared" si="15"/>
        <v>0</v>
      </c>
      <c r="Z30" s="72" t="e">
        <f t="shared" si="16"/>
        <v>#DIV/0!</v>
      </c>
      <c r="AA30" s="15"/>
      <c r="AB30" s="15"/>
      <c r="AC30" s="71">
        <f t="shared" si="17"/>
        <v>0</v>
      </c>
      <c r="AD30" s="72" t="e">
        <f t="shared" si="18"/>
        <v>#DIV/0!</v>
      </c>
      <c r="AE30" s="62">
        <f t="shared" si="48"/>
        <v>4.25</v>
      </c>
      <c r="AF30" s="63">
        <f t="shared" si="49"/>
        <v>0</v>
      </c>
      <c r="AG30" s="64">
        <v>5</v>
      </c>
      <c r="AH30" s="25">
        <f t="shared" si="21"/>
        <v>-5</v>
      </c>
      <c r="AI30" s="26">
        <f t="shared" si="22"/>
        <v>-100</v>
      </c>
      <c r="AJ30" s="15"/>
      <c r="AK30" s="15"/>
      <c r="AL30" s="71">
        <f t="shared" si="23"/>
        <v>0</v>
      </c>
      <c r="AM30" s="72" t="e">
        <f t="shared" si="24"/>
        <v>#DIV/0!</v>
      </c>
      <c r="AN30" s="15"/>
      <c r="AO30" s="15"/>
      <c r="AP30" s="71">
        <f t="shared" si="25"/>
        <v>0</v>
      </c>
      <c r="AQ30" s="72" t="e">
        <f t="shared" si="26"/>
        <v>#DIV/0!</v>
      </c>
      <c r="AR30" s="15"/>
      <c r="AS30" s="15"/>
      <c r="AT30" s="71">
        <f t="shared" si="27"/>
        <v>0</v>
      </c>
      <c r="AU30" s="72" t="e">
        <f t="shared" si="28"/>
        <v>#DIV/0!</v>
      </c>
      <c r="AV30" s="62">
        <f t="shared" si="50"/>
        <v>0</v>
      </c>
      <c r="AW30" s="63">
        <f t="shared" si="51"/>
        <v>0</v>
      </c>
      <c r="AX30" s="64">
        <v>0</v>
      </c>
      <c r="AY30" s="25">
        <f t="shared" si="31"/>
        <v>0</v>
      </c>
      <c r="AZ30" s="26" t="e">
        <f t="shared" si="32"/>
        <v>#DIV/0!</v>
      </c>
      <c r="BA30" s="17">
        <v>4.37</v>
      </c>
      <c r="BB30" s="17">
        <v>0</v>
      </c>
      <c r="BC30" s="71">
        <f t="shared" si="62"/>
        <v>-4.37</v>
      </c>
      <c r="BD30" s="72">
        <f t="shared" si="56"/>
        <v>-100</v>
      </c>
      <c r="BE30" s="86">
        <v>9.32</v>
      </c>
      <c r="BF30" s="86">
        <v>0</v>
      </c>
      <c r="BG30" s="71">
        <f t="shared" si="63"/>
        <v>-9.32</v>
      </c>
      <c r="BH30" s="72">
        <f t="shared" si="64"/>
        <v>-100</v>
      </c>
      <c r="BI30" s="15">
        <v>10.72</v>
      </c>
      <c r="BJ30" s="15">
        <v>0</v>
      </c>
      <c r="BK30" s="71">
        <f t="shared" si="37"/>
        <v>-10.72</v>
      </c>
      <c r="BL30" s="72">
        <f t="shared" si="46"/>
        <v>-100</v>
      </c>
      <c r="BM30" s="62">
        <f t="shared" si="57"/>
        <v>24.410000000000004</v>
      </c>
      <c r="BN30" s="63">
        <f t="shared" si="58"/>
        <v>0</v>
      </c>
      <c r="BO30" s="64">
        <v>30</v>
      </c>
      <c r="BP30" s="25">
        <f t="shared" si="47"/>
        <v>-30</v>
      </c>
      <c r="BQ30" s="26">
        <f t="shared" si="4"/>
        <v>-100</v>
      </c>
      <c r="BR30" s="161">
        <f t="shared" si="59"/>
        <v>54.254000000000005</v>
      </c>
      <c r="BS30" s="162">
        <f t="shared" si="60"/>
        <v>30.14</v>
      </c>
      <c r="BT30" s="163">
        <f t="shared" si="43"/>
        <v>65</v>
      </c>
      <c r="BU30" s="98">
        <f t="shared" si="6"/>
        <v>-34.86</v>
      </c>
      <c r="BV30" s="99">
        <f t="shared" si="7"/>
        <v>-53.630769230769239</v>
      </c>
      <c r="BW30" s="167"/>
    </row>
    <row r="31" spans="1:75" ht="13.5" customHeight="1" thickBot="1" x14ac:dyDescent="0.25">
      <c r="A31" s="2" t="s">
        <v>14</v>
      </c>
      <c r="B31" s="15">
        <v>53.683999999999997</v>
      </c>
      <c r="C31" s="15">
        <v>44.5</v>
      </c>
      <c r="D31" s="71">
        <f t="shared" si="0"/>
        <v>-9.1839999999999975</v>
      </c>
      <c r="E31" s="72">
        <f t="shared" si="1"/>
        <v>-17.107518068698301</v>
      </c>
      <c r="F31" s="15">
        <v>52.816000000000003</v>
      </c>
      <c r="G31" s="15">
        <v>130.79</v>
      </c>
      <c r="H31" s="71">
        <f t="shared" si="8"/>
        <v>77.97399999999999</v>
      </c>
      <c r="I31" s="40">
        <f t="shared" si="9"/>
        <v>147.63329294153286</v>
      </c>
      <c r="J31" s="15">
        <v>52.89</v>
      </c>
      <c r="K31" s="15">
        <v>54.58</v>
      </c>
      <c r="L31" s="71">
        <f t="shared" si="10"/>
        <v>1.6899999999999977</v>
      </c>
      <c r="M31" s="40">
        <f t="shared" si="11"/>
        <v>3.1953110228776671</v>
      </c>
      <c r="N31" s="62">
        <f t="shared" si="44"/>
        <v>159.38999999999999</v>
      </c>
      <c r="O31" s="63">
        <f t="shared" si="2"/>
        <v>229.87</v>
      </c>
      <c r="P31" s="64">
        <v>196.9</v>
      </c>
      <c r="Q31" s="25">
        <f t="shared" si="45"/>
        <v>32.97</v>
      </c>
      <c r="R31" s="26">
        <f t="shared" si="12"/>
        <v>16.744540375825288</v>
      </c>
      <c r="S31" s="15">
        <v>24.51</v>
      </c>
      <c r="T31" s="15">
        <v>0</v>
      </c>
      <c r="U31" s="71">
        <f t="shared" si="13"/>
        <v>-24.51</v>
      </c>
      <c r="V31" s="72">
        <f t="shared" si="14"/>
        <v>-100</v>
      </c>
      <c r="W31" s="15"/>
      <c r="X31" s="15"/>
      <c r="Y31" s="71">
        <f t="shared" si="15"/>
        <v>0</v>
      </c>
      <c r="Z31" s="72" t="e">
        <f t="shared" si="16"/>
        <v>#DIV/0!</v>
      </c>
      <c r="AA31" s="15"/>
      <c r="AB31" s="15"/>
      <c r="AC31" s="71">
        <f t="shared" si="17"/>
        <v>0</v>
      </c>
      <c r="AD31" s="72" t="e">
        <f t="shared" si="18"/>
        <v>#DIV/0!</v>
      </c>
      <c r="AE31" s="62">
        <f t="shared" si="48"/>
        <v>24.51</v>
      </c>
      <c r="AF31" s="63">
        <f t="shared" si="49"/>
        <v>0</v>
      </c>
      <c r="AG31" s="64">
        <v>22.7</v>
      </c>
      <c r="AH31" s="25">
        <f t="shared" si="21"/>
        <v>-22.7</v>
      </c>
      <c r="AI31" s="26">
        <f t="shared" si="22"/>
        <v>-100</v>
      </c>
      <c r="AJ31" s="15"/>
      <c r="AK31" s="15"/>
      <c r="AL31" s="71">
        <f t="shared" si="23"/>
        <v>0</v>
      </c>
      <c r="AM31" s="72" t="e">
        <f t="shared" si="24"/>
        <v>#DIV/0!</v>
      </c>
      <c r="AN31" s="15"/>
      <c r="AO31" s="15"/>
      <c r="AP31" s="71">
        <f t="shared" si="25"/>
        <v>0</v>
      </c>
      <c r="AQ31" s="72" t="e">
        <f t="shared" si="26"/>
        <v>#DIV/0!</v>
      </c>
      <c r="AR31" s="15"/>
      <c r="AS31" s="15"/>
      <c r="AT31" s="71">
        <f t="shared" si="27"/>
        <v>0</v>
      </c>
      <c r="AU31" s="72" t="e">
        <f t="shared" si="28"/>
        <v>#DIV/0!</v>
      </c>
      <c r="AV31" s="62">
        <f t="shared" si="50"/>
        <v>0</v>
      </c>
      <c r="AW31" s="63">
        <f t="shared" si="51"/>
        <v>0</v>
      </c>
      <c r="AX31" s="64">
        <v>0</v>
      </c>
      <c r="AY31" s="25">
        <f t="shared" si="31"/>
        <v>0</v>
      </c>
      <c r="AZ31" s="26" t="e">
        <f t="shared" si="32"/>
        <v>#DIV/0!</v>
      </c>
      <c r="BA31" s="17">
        <v>7.53</v>
      </c>
      <c r="BB31" s="17">
        <v>0</v>
      </c>
      <c r="BC31" s="71">
        <f t="shared" si="62"/>
        <v>-7.53</v>
      </c>
      <c r="BD31" s="72">
        <f t="shared" si="56"/>
        <v>-100</v>
      </c>
      <c r="BE31" s="86">
        <v>62.39</v>
      </c>
      <c r="BF31" s="86">
        <v>0</v>
      </c>
      <c r="BG31" s="71">
        <f t="shared" si="63"/>
        <v>-62.39</v>
      </c>
      <c r="BH31" s="72">
        <f t="shared" si="64"/>
        <v>-100</v>
      </c>
      <c r="BI31" s="15">
        <v>74.31</v>
      </c>
      <c r="BJ31" s="15">
        <v>0</v>
      </c>
      <c r="BK31" s="71">
        <f t="shared" si="37"/>
        <v>-74.31</v>
      </c>
      <c r="BL31" s="72">
        <f t="shared" si="46"/>
        <v>-100</v>
      </c>
      <c r="BM31" s="62">
        <f t="shared" si="57"/>
        <v>144.23000000000002</v>
      </c>
      <c r="BN31" s="63">
        <f t="shared" si="58"/>
        <v>0</v>
      </c>
      <c r="BO31" s="64">
        <v>159</v>
      </c>
      <c r="BP31" s="25">
        <f t="shared" si="47"/>
        <v>-159</v>
      </c>
      <c r="BQ31" s="26">
        <f t="shared" si="4"/>
        <v>-100</v>
      </c>
      <c r="BR31" s="161">
        <f t="shared" si="59"/>
        <v>328.13</v>
      </c>
      <c r="BS31" s="162">
        <f t="shared" si="60"/>
        <v>229.87</v>
      </c>
      <c r="BT31" s="163">
        <f t="shared" si="43"/>
        <v>378.6</v>
      </c>
      <c r="BU31" s="98">
        <f t="shared" si="6"/>
        <v>-148.73000000000002</v>
      </c>
      <c r="BV31" s="99">
        <f t="shared" si="7"/>
        <v>-39.284204965662973</v>
      </c>
      <c r="BW31" s="167"/>
    </row>
    <row r="32" spans="1:75" ht="13.5" customHeight="1" thickBot="1" x14ac:dyDescent="0.25">
      <c r="A32" s="2" t="s">
        <v>6</v>
      </c>
      <c r="B32" s="15">
        <v>26.23</v>
      </c>
      <c r="C32" s="15">
        <v>27.91</v>
      </c>
      <c r="D32" s="71">
        <f t="shared" si="0"/>
        <v>1.6799999999999997</v>
      </c>
      <c r="E32" s="40">
        <f t="shared" si="1"/>
        <v>6.404879908501715</v>
      </c>
      <c r="F32" s="15">
        <v>21.78</v>
      </c>
      <c r="G32" s="15">
        <v>3.78</v>
      </c>
      <c r="H32" s="71">
        <f t="shared" si="8"/>
        <v>-18</v>
      </c>
      <c r="I32" s="72">
        <f t="shared" si="9"/>
        <v>-82.644628099173559</v>
      </c>
      <c r="J32" s="15">
        <v>15.69</v>
      </c>
      <c r="K32" s="15">
        <v>2.87</v>
      </c>
      <c r="L32" s="71">
        <f t="shared" si="10"/>
        <v>-12.82</v>
      </c>
      <c r="M32" s="72">
        <f t="shared" si="11"/>
        <v>-81.708094327597195</v>
      </c>
      <c r="N32" s="62">
        <f t="shared" si="44"/>
        <v>63.7</v>
      </c>
      <c r="O32" s="63">
        <f t="shared" si="2"/>
        <v>34.56</v>
      </c>
      <c r="P32" s="64">
        <v>88.1</v>
      </c>
      <c r="Q32" s="25">
        <f t="shared" si="45"/>
        <v>-53.539999999999992</v>
      </c>
      <c r="R32" s="26">
        <f t="shared" si="12"/>
        <v>-60.771850170261054</v>
      </c>
      <c r="S32" s="15">
        <v>9.98</v>
      </c>
      <c r="T32" s="15">
        <v>0</v>
      </c>
      <c r="U32" s="71">
        <f t="shared" si="13"/>
        <v>-9.98</v>
      </c>
      <c r="V32" s="72">
        <f t="shared" si="14"/>
        <v>-100</v>
      </c>
      <c r="W32" s="15"/>
      <c r="X32" s="15"/>
      <c r="Y32" s="71">
        <f t="shared" si="15"/>
        <v>0</v>
      </c>
      <c r="Z32" s="72" t="e">
        <f t="shared" si="16"/>
        <v>#DIV/0!</v>
      </c>
      <c r="AA32" s="15"/>
      <c r="AB32" s="15"/>
      <c r="AC32" s="71">
        <f t="shared" si="17"/>
        <v>0</v>
      </c>
      <c r="AD32" s="72" t="e">
        <f t="shared" si="18"/>
        <v>#DIV/0!</v>
      </c>
      <c r="AE32" s="62">
        <f t="shared" si="48"/>
        <v>9.98</v>
      </c>
      <c r="AF32" s="63">
        <f t="shared" si="49"/>
        <v>0</v>
      </c>
      <c r="AG32" s="64">
        <v>10.199999999999999</v>
      </c>
      <c r="AH32" s="25">
        <f t="shared" si="21"/>
        <v>-10.199999999999999</v>
      </c>
      <c r="AI32" s="26">
        <f t="shared" si="22"/>
        <v>-100</v>
      </c>
      <c r="AJ32" s="15"/>
      <c r="AK32" s="15"/>
      <c r="AL32" s="71">
        <f t="shared" si="23"/>
        <v>0</v>
      </c>
      <c r="AM32" s="72" t="e">
        <f t="shared" si="24"/>
        <v>#DIV/0!</v>
      </c>
      <c r="AN32" s="15"/>
      <c r="AO32" s="15"/>
      <c r="AP32" s="71">
        <f t="shared" si="25"/>
        <v>0</v>
      </c>
      <c r="AQ32" s="72" t="e">
        <f t="shared" si="26"/>
        <v>#DIV/0!</v>
      </c>
      <c r="AR32" s="15"/>
      <c r="AS32" s="15"/>
      <c r="AT32" s="71">
        <f t="shared" si="27"/>
        <v>0</v>
      </c>
      <c r="AU32" s="72" t="e">
        <f t="shared" si="28"/>
        <v>#DIV/0!</v>
      </c>
      <c r="AV32" s="62">
        <f t="shared" si="50"/>
        <v>0</v>
      </c>
      <c r="AW32" s="63">
        <f t="shared" si="51"/>
        <v>0</v>
      </c>
      <c r="AX32" s="64">
        <v>0</v>
      </c>
      <c r="AY32" s="25">
        <f t="shared" si="31"/>
        <v>0</v>
      </c>
      <c r="AZ32" s="26" t="e">
        <f t="shared" si="32"/>
        <v>#DIV/0!</v>
      </c>
      <c r="BA32" s="17">
        <v>5.5</v>
      </c>
      <c r="BB32" s="17">
        <v>0</v>
      </c>
      <c r="BC32" s="71">
        <f t="shared" si="62"/>
        <v>-5.5</v>
      </c>
      <c r="BD32" s="72">
        <f t="shared" si="56"/>
        <v>-100</v>
      </c>
      <c r="BE32" s="15">
        <v>20.100000000000001</v>
      </c>
      <c r="BF32" s="15">
        <v>0</v>
      </c>
      <c r="BG32" s="71">
        <f>SUM(BF32-BE32)</f>
        <v>-20.100000000000001</v>
      </c>
      <c r="BH32" s="72">
        <f t="shared" si="64"/>
        <v>-100</v>
      </c>
      <c r="BI32" s="15">
        <v>24.4</v>
      </c>
      <c r="BJ32" s="15">
        <v>0</v>
      </c>
      <c r="BK32" s="71">
        <f t="shared" si="37"/>
        <v>-24.4</v>
      </c>
      <c r="BL32" s="72">
        <f t="shared" si="46"/>
        <v>-100</v>
      </c>
      <c r="BM32" s="62">
        <f t="shared" si="57"/>
        <v>50</v>
      </c>
      <c r="BN32" s="63">
        <f t="shared" si="58"/>
        <v>0</v>
      </c>
      <c r="BO32" s="64">
        <v>71.2</v>
      </c>
      <c r="BP32" s="25">
        <f t="shared" si="47"/>
        <v>-71.2</v>
      </c>
      <c r="BQ32" s="26">
        <f t="shared" si="4"/>
        <v>-100</v>
      </c>
      <c r="BR32" s="161">
        <f t="shared" si="59"/>
        <v>123.68</v>
      </c>
      <c r="BS32" s="162">
        <f t="shared" si="60"/>
        <v>34.56</v>
      </c>
      <c r="BT32" s="163">
        <f t="shared" si="43"/>
        <v>169.5</v>
      </c>
      <c r="BU32" s="98">
        <f t="shared" si="6"/>
        <v>-134.94</v>
      </c>
      <c r="BV32" s="99">
        <f t="shared" si="7"/>
        <v>-79.610619469026545</v>
      </c>
      <c r="BW32" s="167"/>
    </row>
    <row r="33" spans="1:74" ht="13.5" hidden="1" customHeight="1" x14ac:dyDescent="0.2">
      <c r="A33" s="2"/>
      <c r="B33" s="15"/>
      <c r="C33" s="15"/>
      <c r="D33" s="71">
        <f t="shared" si="0"/>
        <v>0</v>
      </c>
      <c r="E33" s="72" t="e">
        <f t="shared" si="1"/>
        <v>#DIV/0!</v>
      </c>
      <c r="F33" s="15"/>
      <c r="G33" s="15"/>
      <c r="H33" s="71">
        <f t="shared" si="8"/>
        <v>0</v>
      </c>
      <c r="I33" s="72" t="e">
        <f t="shared" si="9"/>
        <v>#DIV/0!</v>
      </c>
      <c r="J33" s="15"/>
      <c r="K33" s="15"/>
      <c r="L33" s="71">
        <f t="shared" si="10"/>
        <v>0</v>
      </c>
      <c r="M33" s="72" t="e">
        <f t="shared" si="11"/>
        <v>#DIV/0!</v>
      </c>
      <c r="N33" s="62">
        <f t="shared" si="44"/>
        <v>0</v>
      </c>
      <c r="O33" s="63">
        <f t="shared" si="2"/>
        <v>0</v>
      </c>
      <c r="P33" s="64">
        <v>-1480</v>
      </c>
      <c r="Q33" s="25"/>
      <c r="R33" s="26">
        <f t="shared" si="12"/>
        <v>-100</v>
      </c>
      <c r="S33" s="15"/>
      <c r="T33" s="15"/>
      <c r="U33" s="71">
        <f t="shared" si="13"/>
        <v>0</v>
      </c>
      <c r="V33" s="72" t="e">
        <f t="shared" si="14"/>
        <v>#DIV/0!</v>
      </c>
      <c r="W33" s="15"/>
      <c r="X33" s="15"/>
      <c r="Y33" s="27">
        <f t="shared" si="15"/>
        <v>0</v>
      </c>
      <c r="Z33" s="28" t="e">
        <f t="shared" si="16"/>
        <v>#DIV/0!</v>
      </c>
      <c r="AA33" s="15"/>
      <c r="AB33" s="15"/>
      <c r="AC33" s="22">
        <f t="shared" si="17"/>
        <v>0</v>
      </c>
      <c r="AD33" s="12" t="e">
        <f t="shared" si="18"/>
        <v>#DIV/0!</v>
      </c>
      <c r="AE33" s="37">
        <f t="shared" si="48"/>
        <v>0</v>
      </c>
      <c r="AF33" s="13">
        <f t="shared" si="49"/>
        <v>0</v>
      </c>
      <c r="AG33" s="15">
        <v>-4160</v>
      </c>
      <c r="AH33" s="32">
        <f t="shared" si="21"/>
        <v>4160</v>
      </c>
      <c r="AI33" s="33">
        <f t="shared" si="22"/>
        <v>-100</v>
      </c>
      <c r="AJ33" s="15"/>
      <c r="AK33" s="15"/>
      <c r="AL33" s="22">
        <f t="shared" si="23"/>
        <v>0</v>
      </c>
      <c r="AM33" s="12" t="e">
        <f t="shared" si="24"/>
        <v>#DIV/0!</v>
      </c>
      <c r="AN33" s="15"/>
      <c r="AO33" s="15"/>
      <c r="AP33" s="22">
        <f t="shared" si="25"/>
        <v>0</v>
      </c>
      <c r="AQ33" s="12" t="e">
        <f t="shared" si="26"/>
        <v>#DIV/0!</v>
      </c>
      <c r="AR33" s="15"/>
      <c r="AS33" s="15"/>
      <c r="AT33" s="22">
        <f t="shared" si="27"/>
        <v>0</v>
      </c>
      <c r="AU33" s="12" t="e">
        <f t="shared" si="28"/>
        <v>#DIV/0!</v>
      </c>
      <c r="AV33" s="37">
        <f t="shared" si="50"/>
        <v>0</v>
      </c>
      <c r="AW33" s="13">
        <f t="shared" si="51"/>
        <v>0</v>
      </c>
      <c r="AX33" s="15">
        <v>-8.9</v>
      </c>
      <c r="AY33" s="32">
        <f t="shared" si="31"/>
        <v>8.9</v>
      </c>
      <c r="AZ33" s="33">
        <f t="shared" si="32"/>
        <v>-100</v>
      </c>
      <c r="BA33" s="15"/>
      <c r="BB33" s="15"/>
      <c r="BC33" s="22"/>
      <c r="BD33" s="12"/>
      <c r="BE33" s="15"/>
      <c r="BF33" s="15"/>
      <c r="BG33" s="22"/>
      <c r="BH33" s="12"/>
      <c r="BI33" s="15"/>
      <c r="BJ33" s="15"/>
      <c r="BK33" s="22"/>
      <c r="BL33" s="12"/>
      <c r="BM33" s="37"/>
      <c r="BN33" s="13"/>
      <c r="BO33" s="15"/>
      <c r="BP33" s="32"/>
      <c r="BQ33" s="33"/>
      <c r="BR33" s="37"/>
      <c r="BS33" s="13"/>
      <c r="BT33" s="17">
        <f t="shared" si="43"/>
        <v>-5648.9</v>
      </c>
      <c r="BU33" s="32"/>
      <c r="BV33" s="33"/>
    </row>
    <row r="34" spans="1:74" ht="13.5" hidden="1" customHeight="1" thickBot="1" x14ac:dyDescent="0.25">
      <c r="A34" s="2"/>
      <c r="B34" s="15"/>
      <c r="C34" s="15"/>
      <c r="D34" s="71">
        <f t="shared" si="0"/>
        <v>0</v>
      </c>
      <c r="E34" s="72" t="e">
        <f t="shared" si="1"/>
        <v>#DIV/0!</v>
      </c>
      <c r="F34" s="15"/>
      <c r="G34" s="15"/>
      <c r="H34" s="71">
        <f t="shared" si="8"/>
        <v>0</v>
      </c>
      <c r="I34" s="72" t="e">
        <f t="shared" si="9"/>
        <v>#DIV/0!</v>
      </c>
      <c r="J34" s="15"/>
      <c r="K34" s="15"/>
      <c r="L34" s="71">
        <f t="shared" si="10"/>
        <v>0</v>
      </c>
      <c r="M34" s="72" t="e">
        <f t="shared" si="11"/>
        <v>#DIV/0!</v>
      </c>
      <c r="N34" s="62">
        <f t="shared" si="44"/>
        <v>0</v>
      </c>
      <c r="O34" s="63">
        <f t="shared" si="2"/>
        <v>0</v>
      </c>
      <c r="P34" s="64">
        <v>-1140</v>
      </c>
      <c r="Q34" s="25">
        <f t="shared" si="45"/>
        <v>1140</v>
      </c>
      <c r="R34" s="26">
        <f t="shared" si="12"/>
        <v>-100</v>
      </c>
      <c r="S34" s="15"/>
      <c r="T34" s="15"/>
      <c r="U34" s="71">
        <f t="shared" si="13"/>
        <v>0</v>
      </c>
      <c r="V34" s="72" t="e">
        <f t="shared" si="14"/>
        <v>#DIV/0!</v>
      </c>
      <c r="W34" s="15"/>
      <c r="X34" s="15"/>
      <c r="Y34" s="39">
        <f t="shared" si="15"/>
        <v>0</v>
      </c>
      <c r="Z34" s="40" t="e">
        <f t="shared" si="16"/>
        <v>#DIV/0!</v>
      </c>
      <c r="AA34" s="15"/>
      <c r="AB34" s="15"/>
      <c r="AC34" s="22">
        <f t="shared" si="17"/>
        <v>0</v>
      </c>
      <c r="AD34" s="12" t="e">
        <f t="shared" si="18"/>
        <v>#DIV/0!</v>
      </c>
      <c r="AE34" s="37">
        <f t="shared" si="48"/>
        <v>0</v>
      </c>
      <c r="AF34" s="13">
        <f t="shared" si="49"/>
        <v>0</v>
      </c>
      <c r="AG34" s="15">
        <v>-6290</v>
      </c>
      <c r="AH34" s="32">
        <f t="shared" si="21"/>
        <v>6290</v>
      </c>
      <c r="AI34" s="33">
        <f t="shared" si="22"/>
        <v>-100</v>
      </c>
      <c r="AJ34" s="15"/>
      <c r="AK34" s="15"/>
      <c r="AL34" s="22">
        <f t="shared" si="23"/>
        <v>0</v>
      </c>
      <c r="AM34" s="12" t="e">
        <f t="shared" si="24"/>
        <v>#DIV/0!</v>
      </c>
      <c r="AN34" s="15"/>
      <c r="AO34" s="15"/>
      <c r="AP34" s="22">
        <f t="shared" si="25"/>
        <v>0</v>
      </c>
      <c r="AQ34" s="12" t="e">
        <f t="shared" si="26"/>
        <v>#DIV/0!</v>
      </c>
      <c r="AR34" s="15"/>
      <c r="AS34" s="15"/>
      <c r="AT34" s="22">
        <f t="shared" si="27"/>
        <v>0</v>
      </c>
      <c r="AU34" s="12" t="e">
        <f t="shared" si="28"/>
        <v>#DIV/0!</v>
      </c>
      <c r="AV34" s="37">
        <f t="shared" si="50"/>
        <v>0</v>
      </c>
      <c r="AW34" s="13">
        <f t="shared" si="51"/>
        <v>0</v>
      </c>
      <c r="AX34" s="15">
        <v>-14.38</v>
      </c>
      <c r="AY34" s="32">
        <f t="shared" si="31"/>
        <v>14.38</v>
      </c>
      <c r="AZ34" s="33">
        <f t="shared" si="32"/>
        <v>-100</v>
      </c>
      <c r="BA34" s="15"/>
      <c r="BB34" s="15"/>
      <c r="BC34" s="22"/>
      <c r="BD34" s="12"/>
      <c r="BE34" s="15"/>
      <c r="BF34" s="15"/>
      <c r="BG34" s="22"/>
      <c r="BH34" s="12"/>
      <c r="BI34" s="15"/>
      <c r="BJ34" s="15"/>
      <c r="BK34" s="22"/>
      <c r="BL34" s="12"/>
      <c r="BM34" s="37"/>
      <c r="BN34" s="13"/>
      <c r="BO34" s="15"/>
      <c r="BP34" s="32"/>
      <c r="BQ34" s="33"/>
      <c r="BR34" s="37"/>
      <c r="BS34" s="13"/>
      <c r="BT34" s="17">
        <f t="shared" si="43"/>
        <v>-7444.38</v>
      </c>
      <c r="BU34" s="32"/>
      <c r="BV34" s="33"/>
    </row>
    <row r="35" spans="1:74" ht="13.5" hidden="1" customHeight="1" x14ac:dyDescent="0.2">
      <c r="A35" s="2"/>
      <c r="B35" s="15"/>
      <c r="C35" s="15"/>
      <c r="D35" s="71">
        <f t="shared" si="0"/>
        <v>0</v>
      </c>
      <c r="E35" s="72" t="e">
        <f t="shared" si="1"/>
        <v>#DIV/0!</v>
      </c>
      <c r="F35" s="15"/>
      <c r="G35" s="15"/>
      <c r="H35" s="71">
        <f t="shared" si="8"/>
        <v>0</v>
      </c>
      <c r="I35" s="72" t="e">
        <f t="shared" si="9"/>
        <v>#DIV/0!</v>
      </c>
      <c r="J35" s="15"/>
      <c r="K35" s="15"/>
      <c r="L35" s="71">
        <f t="shared" si="10"/>
        <v>0</v>
      </c>
      <c r="M35" s="72" t="e">
        <f t="shared" si="11"/>
        <v>#DIV/0!</v>
      </c>
      <c r="N35" s="62">
        <f t="shared" si="44"/>
        <v>0</v>
      </c>
      <c r="O35" s="63">
        <f t="shared" si="2"/>
        <v>0</v>
      </c>
      <c r="P35" s="61">
        <v>-2330</v>
      </c>
      <c r="Q35" s="25">
        <f t="shared" si="45"/>
        <v>2330</v>
      </c>
      <c r="R35" s="26">
        <f t="shared" si="12"/>
        <v>-100</v>
      </c>
      <c r="S35" s="15"/>
      <c r="T35" s="15"/>
      <c r="U35" s="71">
        <f t="shared" si="13"/>
        <v>0</v>
      </c>
      <c r="V35" s="72" t="e">
        <f t="shared" si="14"/>
        <v>#DIV/0!</v>
      </c>
      <c r="W35" s="15"/>
      <c r="X35" s="15"/>
      <c r="Y35" s="27">
        <f t="shared" si="15"/>
        <v>0</v>
      </c>
      <c r="Z35" s="28" t="e">
        <f t="shared" si="16"/>
        <v>#DIV/0!</v>
      </c>
      <c r="AA35" s="15"/>
      <c r="AB35" s="15"/>
      <c r="AC35" s="22">
        <f t="shared" si="17"/>
        <v>0</v>
      </c>
      <c r="AD35" s="12" t="e">
        <f t="shared" si="18"/>
        <v>#DIV/0!</v>
      </c>
      <c r="AE35" s="37">
        <f t="shared" si="48"/>
        <v>0</v>
      </c>
      <c r="AF35" s="13">
        <f t="shared" si="49"/>
        <v>0</v>
      </c>
      <c r="AG35" s="15">
        <v>525</v>
      </c>
      <c r="AH35" s="32">
        <f t="shared" si="21"/>
        <v>-525</v>
      </c>
      <c r="AI35" s="33">
        <f t="shared" si="22"/>
        <v>-100</v>
      </c>
      <c r="AJ35" s="15"/>
      <c r="AK35" s="15"/>
      <c r="AL35" s="22">
        <f t="shared" si="23"/>
        <v>0</v>
      </c>
      <c r="AM35" s="12" t="e">
        <f t="shared" si="24"/>
        <v>#DIV/0!</v>
      </c>
      <c r="AN35" s="15"/>
      <c r="AO35" s="15"/>
      <c r="AP35" s="22">
        <f t="shared" si="25"/>
        <v>0</v>
      </c>
      <c r="AQ35" s="12" t="e">
        <f t="shared" si="26"/>
        <v>#DIV/0!</v>
      </c>
      <c r="AR35" s="15"/>
      <c r="AS35" s="15"/>
      <c r="AT35" s="22">
        <f t="shared" si="27"/>
        <v>0</v>
      </c>
      <c r="AU35" s="12" t="e">
        <f t="shared" si="28"/>
        <v>#DIV/0!</v>
      </c>
      <c r="AV35" s="37">
        <f t="shared" si="50"/>
        <v>0</v>
      </c>
      <c r="AW35" s="13">
        <f t="shared" si="51"/>
        <v>0</v>
      </c>
      <c r="AX35" s="15">
        <v>7.25</v>
      </c>
      <c r="AY35" s="32">
        <f t="shared" si="31"/>
        <v>-7.25</v>
      </c>
      <c r="AZ35" s="33">
        <f t="shared" si="32"/>
        <v>-100</v>
      </c>
      <c r="BA35" s="15"/>
      <c r="BB35" s="15"/>
      <c r="BC35" s="22">
        <f t="shared" si="62"/>
        <v>0</v>
      </c>
      <c r="BD35" s="12" t="e">
        <f t="shared" si="56"/>
        <v>#DIV/0!</v>
      </c>
      <c r="BE35" s="15"/>
      <c r="BF35" s="15"/>
      <c r="BG35" s="22">
        <f>SUM(BF35-BE35)</f>
        <v>0</v>
      </c>
      <c r="BH35" s="12" t="e">
        <f>(BF35/BE35-1)*100</f>
        <v>#DIV/0!</v>
      </c>
      <c r="BI35" s="15"/>
      <c r="BJ35" s="15"/>
      <c r="BK35" s="22">
        <f t="shared" si="37"/>
        <v>0</v>
      </c>
      <c r="BL35" s="12" t="e">
        <f t="shared" si="46"/>
        <v>#DIV/0!</v>
      </c>
      <c r="BM35" s="37">
        <f>BA35+BE35+BI35</f>
        <v>0</v>
      </c>
      <c r="BN35" s="13">
        <f>BB35++BF35++BJ35</f>
        <v>0</v>
      </c>
      <c r="BO35" s="15">
        <v>21.56</v>
      </c>
      <c r="BP35" s="32">
        <f t="shared" si="47"/>
        <v>-21.56</v>
      </c>
      <c r="BQ35" s="33">
        <f t="shared" si="4"/>
        <v>-100</v>
      </c>
      <c r="BR35" s="37">
        <f>N35+AE35+AV35+BM35</f>
        <v>0</v>
      </c>
      <c r="BS35" s="13">
        <f>O35+AF35+AW35+BN35</f>
        <v>0</v>
      </c>
      <c r="BT35" s="17">
        <f t="shared" si="43"/>
        <v>-1776.19</v>
      </c>
      <c r="BU35" s="32">
        <f t="shared" si="6"/>
        <v>1776.19</v>
      </c>
      <c r="BV35" s="33">
        <f t="shared" si="7"/>
        <v>-100</v>
      </c>
    </row>
    <row r="36" spans="1:74" ht="13.5" hidden="1" customHeight="1" x14ac:dyDescent="0.2">
      <c r="A36" s="2"/>
      <c r="B36" s="15"/>
      <c r="C36" s="15"/>
      <c r="D36" s="71">
        <f t="shared" si="0"/>
        <v>0</v>
      </c>
      <c r="E36" s="72" t="e">
        <f t="shared" si="1"/>
        <v>#DIV/0!</v>
      </c>
      <c r="F36" s="15"/>
      <c r="G36" s="15"/>
      <c r="H36" s="71">
        <f t="shared" si="8"/>
        <v>0</v>
      </c>
      <c r="I36" s="72" t="e">
        <f t="shared" si="9"/>
        <v>#DIV/0!</v>
      </c>
      <c r="J36" s="15"/>
      <c r="K36" s="15"/>
      <c r="L36" s="71">
        <f t="shared" si="10"/>
        <v>0</v>
      </c>
      <c r="M36" s="72" t="e">
        <f t="shared" si="11"/>
        <v>#DIV/0!</v>
      </c>
      <c r="N36" s="62">
        <f t="shared" si="44"/>
        <v>0</v>
      </c>
      <c r="O36" s="63">
        <f t="shared" si="2"/>
        <v>0</v>
      </c>
      <c r="P36" s="64">
        <v>-3520</v>
      </c>
      <c r="Q36" s="25">
        <f t="shared" si="45"/>
        <v>3520</v>
      </c>
      <c r="R36" s="26">
        <f t="shared" si="12"/>
        <v>-100</v>
      </c>
      <c r="S36" s="15"/>
      <c r="T36" s="15"/>
      <c r="U36" s="71">
        <f t="shared" si="13"/>
        <v>0</v>
      </c>
      <c r="V36" s="72" t="e">
        <f t="shared" si="14"/>
        <v>#DIV/0!</v>
      </c>
      <c r="W36" s="15"/>
      <c r="X36" s="15"/>
      <c r="Y36" s="39">
        <f t="shared" si="15"/>
        <v>0</v>
      </c>
      <c r="Z36" s="40" t="e">
        <f t="shared" si="16"/>
        <v>#DIV/0!</v>
      </c>
      <c r="AA36" s="15"/>
      <c r="AB36" s="15"/>
      <c r="AC36" s="22">
        <f t="shared" si="17"/>
        <v>0</v>
      </c>
      <c r="AD36" s="12" t="e">
        <f t="shared" si="18"/>
        <v>#DIV/0!</v>
      </c>
      <c r="AE36" s="37">
        <f t="shared" si="48"/>
        <v>0</v>
      </c>
      <c r="AF36" s="13">
        <f t="shared" si="49"/>
        <v>0</v>
      </c>
      <c r="AG36" s="15">
        <v>7340</v>
      </c>
      <c r="AH36" s="32">
        <f t="shared" si="21"/>
        <v>-7340</v>
      </c>
      <c r="AI36" s="33">
        <f t="shared" si="22"/>
        <v>-100</v>
      </c>
      <c r="AJ36" s="15"/>
      <c r="AK36" s="15"/>
      <c r="AL36" s="22">
        <f t="shared" si="23"/>
        <v>0</v>
      </c>
      <c r="AM36" s="12" t="e">
        <f t="shared" si="24"/>
        <v>#DIV/0!</v>
      </c>
      <c r="AN36" s="15"/>
      <c r="AO36" s="15"/>
      <c r="AP36" s="22">
        <f t="shared" si="25"/>
        <v>0</v>
      </c>
      <c r="AQ36" s="12" t="e">
        <f t="shared" si="26"/>
        <v>#DIV/0!</v>
      </c>
      <c r="AR36" s="15"/>
      <c r="AS36" s="15"/>
      <c r="AT36" s="22">
        <f t="shared" si="27"/>
        <v>0</v>
      </c>
      <c r="AU36" s="12" t="e">
        <f t="shared" si="28"/>
        <v>#DIV/0!</v>
      </c>
      <c r="AV36" s="37">
        <f t="shared" si="50"/>
        <v>0</v>
      </c>
      <c r="AW36" s="13">
        <f t="shared" si="51"/>
        <v>0</v>
      </c>
      <c r="AX36" s="15">
        <v>28.88</v>
      </c>
      <c r="AY36" s="32">
        <f t="shared" si="31"/>
        <v>-28.88</v>
      </c>
      <c r="AZ36" s="33">
        <f t="shared" si="32"/>
        <v>-100</v>
      </c>
      <c r="BA36" s="15"/>
      <c r="BB36" s="15"/>
      <c r="BC36" s="22"/>
      <c r="BD36" s="12"/>
      <c r="BE36" s="15"/>
      <c r="BF36" s="15"/>
      <c r="BG36" s="22"/>
      <c r="BH36" s="12"/>
      <c r="BI36" s="15"/>
      <c r="BJ36" s="15"/>
      <c r="BK36" s="22"/>
      <c r="BL36" s="12"/>
      <c r="BM36" s="37"/>
      <c r="BN36" s="13"/>
      <c r="BO36" s="15"/>
      <c r="BP36" s="32"/>
      <c r="BQ36" s="33"/>
      <c r="BR36" s="37"/>
      <c r="BS36" s="13"/>
      <c r="BT36" s="17">
        <f t="shared" si="43"/>
        <v>3848.88</v>
      </c>
      <c r="BU36" s="32"/>
      <c r="BV36" s="33"/>
    </row>
    <row r="37" spans="1:74" ht="13.5" hidden="1" customHeight="1" thickBot="1" x14ac:dyDescent="0.25">
      <c r="A37" s="2"/>
      <c r="B37" s="15"/>
      <c r="C37" s="15"/>
      <c r="D37" s="71">
        <f t="shared" si="0"/>
        <v>0</v>
      </c>
      <c r="E37" s="72" t="e">
        <f t="shared" si="1"/>
        <v>#DIV/0!</v>
      </c>
      <c r="F37" s="15"/>
      <c r="G37" s="15"/>
      <c r="H37" s="71">
        <f t="shared" si="8"/>
        <v>0</v>
      </c>
      <c r="I37" s="72" t="e">
        <f t="shared" si="9"/>
        <v>#DIV/0!</v>
      </c>
      <c r="J37" s="15"/>
      <c r="K37" s="15"/>
      <c r="L37" s="71">
        <f t="shared" si="10"/>
        <v>0</v>
      </c>
      <c r="M37" s="72" t="e">
        <f t="shared" si="11"/>
        <v>#DIV/0!</v>
      </c>
      <c r="N37" s="62">
        <f t="shared" si="44"/>
        <v>0</v>
      </c>
      <c r="O37" s="63">
        <f t="shared" si="2"/>
        <v>0</v>
      </c>
      <c r="P37" s="64">
        <v>-2500</v>
      </c>
      <c r="Q37" s="25">
        <f t="shared" si="45"/>
        <v>2500</v>
      </c>
      <c r="R37" s="26">
        <f t="shared" si="12"/>
        <v>-100</v>
      </c>
      <c r="S37" s="15"/>
      <c r="T37" s="15"/>
      <c r="U37" s="71">
        <f t="shared" si="13"/>
        <v>0</v>
      </c>
      <c r="V37" s="72" t="e">
        <f t="shared" si="14"/>
        <v>#DIV/0!</v>
      </c>
      <c r="W37" s="15"/>
      <c r="X37" s="15"/>
      <c r="Y37" s="39">
        <f t="shared" si="15"/>
        <v>0</v>
      </c>
      <c r="Z37" s="40" t="e">
        <f t="shared" si="16"/>
        <v>#DIV/0!</v>
      </c>
      <c r="AA37" s="15"/>
      <c r="AB37" s="15"/>
      <c r="AC37" s="22">
        <f t="shared" si="17"/>
        <v>0</v>
      </c>
      <c r="AD37" s="12" t="e">
        <f t="shared" si="18"/>
        <v>#DIV/0!</v>
      </c>
      <c r="AE37" s="37">
        <f t="shared" si="48"/>
        <v>0</v>
      </c>
      <c r="AF37" s="13">
        <f t="shared" si="49"/>
        <v>0</v>
      </c>
      <c r="AG37" s="15">
        <v>200</v>
      </c>
      <c r="AH37" s="32">
        <f t="shared" si="21"/>
        <v>-200</v>
      </c>
      <c r="AI37" s="33">
        <f t="shared" si="22"/>
        <v>-100</v>
      </c>
      <c r="AJ37" s="15"/>
      <c r="AK37" s="15"/>
      <c r="AL37" s="22">
        <f t="shared" si="23"/>
        <v>0</v>
      </c>
      <c r="AM37" s="12" t="e">
        <f t="shared" si="24"/>
        <v>#DIV/0!</v>
      </c>
      <c r="AN37" s="15"/>
      <c r="AO37" s="15"/>
      <c r="AP37" s="22">
        <f t="shared" si="25"/>
        <v>0</v>
      </c>
      <c r="AQ37" s="12" t="e">
        <f t="shared" si="26"/>
        <v>#DIV/0!</v>
      </c>
      <c r="AR37" s="15"/>
      <c r="AS37" s="15"/>
      <c r="AT37" s="22">
        <f t="shared" si="27"/>
        <v>0</v>
      </c>
      <c r="AU37" s="12" t="e">
        <f t="shared" si="28"/>
        <v>#DIV/0!</v>
      </c>
      <c r="AV37" s="37">
        <f t="shared" si="50"/>
        <v>0</v>
      </c>
      <c r="AW37" s="13">
        <f t="shared" si="51"/>
        <v>0</v>
      </c>
      <c r="AX37" s="15">
        <v>0.98</v>
      </c>
      <c r="AY37" s="32">
        <f t="shared" si="31"/>
        <v>-0.98</v>
      </c>
      <c r="AZ37" s="33">
        <f t="shared" si="32"/>
        <v>-100</v>
      </c>
      <c r="BA37" s="15"/>
      <c r="BB37" s="15"/>
      <c r="BC37" s="22">
        <f t="shared" si="62"/>
        <v>0</v>
      </c>
      <c r="BD37" s="12" t="e">
        <f t="shared" si="56"/>
        <v>#DIV/0!</v>
      </c>
      <c r="BE37" s="15"/>
      <c r="BF37" s="15"/>
      <c r="BG37" s="22">
        <f>SUM(BF37-BE37)</f>
        <v>0</v>
      </c>
      <c r="BH37" s="12" t="e">
        <f t="shared" ref="BH37:BH42" si="65">(BF37/BE37-1)*100</f>
        <v>#DIV/0!</v>
      </c>
      <c r="BI37" s="15"/>
      <c r="BJ37" s="15"/>
      <c r="BK37" s="22">
        <f t="shared" si="37"/>
        <v>0</v>
      </c>
      <c r="BL37" s="12" t="e">
        <f t="shared" si="46"/>
        <v>#DIV/0!</v>
      </c>
      <c r="BM37" s="37">
        <f>BA37+BE37+BI37</f>
        <v>0</v>
      </c>
      <c r="BN37" s="13">
        <f>BB37++BF37++BJ37</f>
        <v>0</v>
      </c>
      <c r="BO37" s="15">
        <v>3.92</v>
      </c>
      <c r="BP37" s="32">
        <f t="shared" si="47"/>
        <v>-3.92</v>
      </c>
      <c r="BQ37" s="33">
        <f t="shared" si="4"/>
        <v>-100</v>
      </c>
      <c r="BR37" s="37">
        <f t="shared" ref="BR37:BS39" si="66">N37+AE37+AV37+BM37</f>
        <v>0</v>
      </c>
      <c r="BS37" s="13">
        <f t="shared" si="66"/>
        <v>0</v>
      </c>
      <c r="BT37" s="17">
        <f t="shared" si="43"/>
        <v>-2295.1</v>
      </c>
      <c r="BU37" s="32">
        <f t="shared" si="6"/>
        <v>2295.1</v>
      </c>
      <c r="BV37" s="33">
        <f t="shared" si="7"/>
        <v>-100</v>
      </c>
    </row>
    <row r="38" spans="1:74" ht="13.5" hidden="1" customHeight="1" x14ac:dyDescent="0.2">
      <c r="A38" s="2"/>
      <c r="B38" s="15"/>
      <c r="C38" s="15"/>
      <c r="D38" s="71">
        <f t="shared" si="0"/>
        <v>0</v>
      </c>
      <c r="E38" s="72" t="e">
        <f t="shared" si="1"/>
        <v>#DIV/0!</v>
      </c>
      <c r="F38" s="15"/>
      <c r="G38" s="15"/>
      <c r="H38" s="71">
        <f t="shared" si="8"/>
        <v>0</v>
      </c>
      <c r="I38" s="72" t="e">
        <f t="shared" si="9"/>
        <v>#DIV/0!</v>
      </c>
      <c r="J38" s="15"/>
      <c r="K38" s="15"/>
      <c r="L38" s="71">
        <f t="shared" si="10"/>
        <v>0</v>
      </c>
      <c r="M38" s="72" t="e">
        <f t="shared" si="11"/>
        <v>#DIV/0!</v>
      </c>
      <c r="N38" s="62">
        <f t="shared" si="44"/>
        <v>0</v>
      </c>
      <c r="O38" s="63">
        <f t="shared" si="2"/>
        <v>0</v>
      </c>
      <c r="P38" s="61">
        <v>-2670</v>
      </c>
      <c r="Q38" s="25">
        <f t="shared" si="45"/>
        <v>2670</v>
      </c>
      <c r="R38" s="26">
        <f t="shared" si="12"/>
        <v>-100</v>
      </c>
      <c r="S38" s="15"/>
      <c r="T38" s="15"/>
      <c r="U38" s="71">
        <f t="shared" si="13"/>
        <v>0</v>
      </c>
      <c r="V38" s="72" t="e">
        <f t="shared" si="14"/>
        <v>#DIV/0!</v>
      </c>
      <c r="W38" s="15"/>
      <c r="X38" s="15"/>
      <c r="Y38" s="42">
        <f t="shared" si="15"/>
        <v>0</v>
      </c>
      <c r="Z38" s="43" t="e">
        <f t="shared" si="16"/>
        <v>#DIV/0!</v>
      </c>
      <c r="AA38" s="15"/>
      <c r="AB38" s="15"/>
      <c r="AC38" s="22">
        <f t="shared" si="17"/>
        <v>0</v>
      </c>
      <c r="AD38" s="12" t="e">
        <f t="shared" si="18"/>
        <v>#DIV/0!</v>
      </c>
      <c r="AE38" s="37">
        <f t="shared" si="48"/>
        <v>0</v>
      </c>
      <c r="AF38" s="13">
        <f t="shared" si="49"/>
        <v>0</v>
      </c>
      <c r="AG38" s="15">
        <v>40</v>
      </c>
      <c r="AH38" s="32">
        <f t="shared" si="21"/>
        <v>-40</v>
      </c>
      <c r="AI38" s="33">
        <f t="shared" si="22"/>
        <v>-100</v>
      </c>
      <c r="AJ38" s="15"/>
      <c r="AK38" s="15"/>
      <c r="AL38" s="22">
        <f t="shared" si="23"/>
        <v>0</v>
      </c>
      <c r="AM38" s="12" t="e">
        <f t="shared" si="24"/>
        <v>#DIV/0!</v>
      </c>
      <c r="AN38" s="15"/>
      <c r="AO38" s="15"/>
      <c r="AP38" s="22">
        <f t="shared" si="25"/>
        <v>0</v>
      </c>
      <c r="AQ38" s="12" t="e">
        <f t="shared" si="26"/>
        <v>#DIV/0!</v>
      </c>
      <c r="AR38" s="15"/>
      <c r="AS38" s="15"/>
      <c r="AT38" s="22">
        <f t="shared" si="27"/>
        <v>0</v>
      </c>
      <c r="AU38" s="12" t="e">
        <f t="shared" si="28"/>
        <v>#DIV/0!</v>
      </c>
      <c r="AV38" s="37">
        <f t="shared" si="50"/>
        <v>0</v>
      </c>
      <c r="AW38" s="13">
        <f t="shared" si="51"/>
        <v>0</v>
      </c>
      <c r="AX38" s="15">
        <v>0.49</v>
      </c>
      <c r="AY38" s="32">
        <f t="shared" si="31"/>
        <v>-0.49</v>
      </c>
      <c r="AZ38" s="33">
        <f t="shared" si="32"/>
        <v>-100</v>
      </c>
      <c r="BA38" s="15"/>
      <c r="BB38" s="15"/>
      <c r="BC38" s="22">
        <f t="shared" si="62"/>
        <v>0</v>
      </c>
      <c r="BD38" s="12" t="e">
        <f t="shared" si="56"/>
        <v>#DIV/0!</v>
      </c>
      <c r="BE38" s="15"/>
      <c r="BF38" s="15"/>
      <c r="BG38" s="22">
        <f>SUM(BF38-BE38)</f>
        <v>0</v>
      </c>
      <c r="BH38" s="12" t="e">
        <f t="shared" si="65"/>
        <v>#DIV/0!</v>
      </c>
      <c r="BI38" s="15"/>
      <c r="BJ38" s="15"/>
      <c r="BK38" s="22">
        <f t="shared" si="37"/>
        <v>0</v>
      </c>
      <c r="BL38" s="12" t="e">
        <f t="shared" si="46"/>
        <v>#DIV/0!</v>
      </c>
      <c r="BM38" s="37">
        <f>BA38+BE38+BI38</f>
        <v>0</v>
      </c>
      <c r="BN38" s="13">
        <f>BB38++BF38++BJ38</f>
        <v>0</v>
      </c>
      <c r="BO38" s="15">
        <v>1.47</v>
      </c>
      <c r="BP38" s="32">
        <f t="shared" si="47"/>
        <v>-1.47</v>
      </c>
      <c r="BQ38" s="33">
        <f t="shared" si="4"/>
        <v>-100</v>
      </c>
      <c r="BR38" s="37">
        <f t="shared" si="66"/>
        <v>0</v>
      </c>
      <c r="BS38" s="13">
        <f t="shared" si="66"/>
        <v>0</v>
      </c>
      <c r="BT38" s="17">
        <f t="shared" si="43"/>
        <v>-2628.0400000000004</v>
      </c>
      <c r="BU38" s="32">
        <f t="shared" si="6"/>
        <v>2628.0400000000004</v>
      </c>
      <c r="BV38" s="33">
        <f t="shared" si="7"/>
        <v>-100</v>
      </c>
    </row>
    <row r="39" spans="1:74" ht="13.5" hidden="1" customHeight="1" thickBot="1" x14ac:dyDescent="0.25">
      <c r="A39" s="6"/>
      <c r="B39" s="16"/>
      <c r="C39" s="16"/>
      <c r="D39" s="73">
        <f t="shared" si="0"/>
        <v>0</v>
      </c>
      <c r="E39" s="74" t="e">
        <f t="shared" si="1"/>
        <v>#DIV/0!</v>
      </c>
      <c r="F39" s="16"/>
      <c r="G39" s="16"/>
      <c r="H39" s="73">
        <f t="shared" si="8"/>
        <v>0</v>
      </c>
      <c r="I39" s="74" t="e">
        <f t="shared" si="9"/>
        <v>#DIV/0!</v>
      </c>
      <c r="J39" s="16"/>
      <c r="K39" s="16"/>
      <c r="L39" s="73">
        <f t="shared" si="10"/>
        <v>0</v>
      </c>
      <c r="M39" s="74" t="e">
        <f t="shared" si="11"/>
        <v>#DIV/0!</v>
      </c>
      <c r="N39" s="62">
        <f t="shared" si="44"/>
        <v>0</v>
      </c>
      <c r="O39" s="63">
        <f t="shared" si="2"/>
        <v>0</v>
      </c>
      <c r="P39" s="64">
        <v>-2840</v>
      </c>
      <c r="Q39" s="25"/>
      <c r="R39" s="26">
        <f t="shared" si="12"/>
        <v>-100</v>
      </c>
      <c r="S39" s="16"/>
      <c r="T39" s="16"/>
      <c r="U39" s="73">
        <f t="shared" si="13"/>
        <v>0</v>
      </c>
      <c r="V39" s="74" t="e">
        <f t="shared" si="14"/>
        <v>#DIV/0!</v>
      </c>
      <c r="W39" s="16"/>
      <c r="X39" s="16"/>
      <c r="Y39" s="23">
        <f t="shared" si="15"/>
        <v>0</v>
      </c>
      <c r="Z39" s="24" t="e">
        <f t="shared" si="16"/>
        <v>#DIV/0!</v>
      </c>
      <c r="AA39" s="16"/>
      <c r="AB39" s="16"/>
      <c r="AC39" s="23">
        <f t="shared" si="17"/>
        <v>0</v>
      </c>
      <c r="AD39" s="24" t="e">
        <f t="shared" si="18"/>
        <v>#DIV/0!</v>
      </c>
      <c r="AE39" s="37">
        <f t="shared" si="48"/>
        <v>0</v>
      </c>
      <c r="AF39" s="13">
        <f t="shared" si="49"/>
        <v>0</v>
      </c>
      <c r="AG39" s="16">
        <v>150</v>
      </c>
      <c r="AH39" s="32">
        <f t="shared" si="21"/>
        <v>-150</v>
      </c>
      <c r="AI39" s="33">
        <f t="shared" si="22"/>
        <v>-100</v>
      </c>
      <c r="AJ39" s="16"/>
      <c r="AK39" s="16"/>
      <c r="AL39" s="23">
        <f t="shared" si="23"/>
        <v>0</v>
      </c>
      <c r="AM39" s="24" t="e">
        <f t="shared" si="24"/>
        <v>#DIV/0!</v>
      </c>
      <c r="AN39" s="16"/>
      <c r="AO39" s="16"/>
      <c r="AP39" s="23">
        <f t="shared" si="25"/>
        <v>0</v>
      </c>
      <c r="AQ39" s="24" t="e">
        <f t="shared" si="26"/>
        <v>#DIV/0!</v>
      </c>
      <c r="AR39" s="16"/>
      <c r="AS39" s="16"/>
      <c r="AT39" s="23">
        <f t="shared" si="27"/>
        <v>0</v>
      </c>
      <c r="AU39" s="24" t="e">
        <f t="shared" si="28"/>
        <v>#DIV/0!</v>
      </c>
      <c r="AV39" s="37">
        <f t="shared" si="50"/>
        <v>0</v>
      </c>
      <c r="AW39" s="13">
        <f t="shared" si="51"/>
        <v>0</v>
      </c>
      <c r="AX39" s="16">
        <v>2.84</v>
      </c>
      <c r="AY39" s="32">
        <f t="shared" si="31"/>
        <v>-2.84</v>
      </c>
      <c r="AZ39" s="33">
        <f t="shared" si="32"/>
        <v>-100</v>
      </c>
      <c r="BA39" s="16"/>
      <c r="BB39" s="16"/>
      <c r="BC39" s="23">
        <f t="shared" si="62"/>
        <v>0</v>
      </c>
      <c r="BD39" s="24" t="e">
        <f t="shared" si="56"/>
        <v>#DIV/0!</v>
      </c>
      <c r="BE39" s="16"/>
      <c r="BF39" s="16"/>
      <c r="BG39" s="23">
        <f>SUM(BF39-BE39)</f>
        <v>0</v>
      </c>
      <c r="BH39" s="24" t="e">
        <f t="shared" si="65"/>
        <v>#DIV/0!</v>
      </c>
      <c r="BI39" s="16"/>
      <c r="BJ39" s="16"/>
      <c r="BK39" s="23">
        <f t="shared" si="37"/>
        <v>0</v>
      </c>
      <c r="BL39" s="24" t="e">
        <f t="shared" si="46"/>
        <v>#DIV/0!</v>
      </c>
      <c r="BM39" s="37">
        <f>BA39+BE39+BI39</f>
        <v>0</v>
      </c>
      <c r="BN39" s="13">
        <f>BB39++BF39++BJ39</f>
        <v>0</v>
      </c>
      <c r="BO39" s="16">
        <v>4.9000000000000004</v>
      </c>
      <c r="BP39" s="32">
        <f t="shared" si="47"/>
        <v>-4.9000000000000004</v>
      </c>
      <c r="BQ39" s="33">
        <f t="shared" si="4"/>
        <v>-100</v>
      </c>
      <c r="BR39" s="37">
        <f t="shared" si="66"/>
        <v>0</v>
      </c>
      <c r="BS39" s="13">
        <f t="shared" si="66"/>
        <v>0</v>
      </c>
      <c r="BT39" s="17">
        <f t="shared" si="43"/>
        <v>-2682.2599999999998</v>
      </c>
      <c r="BU39" s="32">
        <f t="shared" si="6"/>
        <v>2682.2599999999998</v>
      </c>
      <c r="BV39" s="33">
        <f t="shared" si="7"/>
        <v>-100</v>
      </c>
    </row>
    <row r="40" spans="1:74" ht="24" customHeight="1" thickBot="1" x14ac:dyDescent="0.25">
      <c r="A40" s="7" t="s">
        <v>24</v>
      </c>
      <c r="B40" s="8">
        <f>SUM(B6:B39)</f>
        <v>811.61399999999992</v>
      </c>
      <c r="C40" s="9">
        <f>SUM(C6:C32)</f>
        <v>974.01049999999987</v>
      </c>
      <c r="D40" s="8">
        <f t="shared" ref="D40:D61" si="67">SUM(C40-B40)</f>
        <v>162.39649999999995</v>
      </c>
      <c r="E40" s="9">
        <f t="shared" si="1"/>
        <v>20.00908067135363</v>
      </c>
      <c r="F40" s="8">
        <f>SUM(F6:F39)</f>
        <v>797.63760000000002</v>
      </c>
      <c r="G40" s="8">
        <f>SUM(G6:G39)</f>
        <v>812.58059999999978</v>
      </c>
      <c r="H40" s="8">
        <f t="shared" si="8"/>
        <v>14.942999999999756</v>
      </c>
      <c r="I40" s="9">
        <f t="shared" si="9"/>
        <v>1.8734071713770506</v>
      </c>
      <c r="J40" s="8">
        <f>SUM(J6:J39)</f>
        <v>773.46100000000024</v>
      </c>
      <c r="K40" s="8">
        <f>SUM(K6:K39)</f>
        <v>650.17039999999997</v>
      </c>
      <c r="L40" s="8">
        <f t="shared" si="10"/>
        <v>-123.29060000000027</v>
      </c>
      <c r="M40" s="9">
        <f t="shared" si="11"/>
        <v>-15.94011850629834</v>
      </c>
      <c r="N40" s="8">
        <f>SUM(N6:N39)</f>
        <v>2455.199599999999</v>
      </c>
      <c r="O40" s="8">
        <f>SUM(O6:O39)</f>
        <v>2499.4114999999988</v>
      </c>
      <c r="P40" s="153">
        <f>SUM(P6:P32)</f>
        <v>2979.7000000000003</v>
      </c>
      <c r="Q40" s="154">
        <f t="shared" si="45"/>
        <v>-480.28850000000148</v>
      </c>
      <c r="R40" s="151">
        <f t="shared" si="12"/>
        <v>-16.118686444944174</v>
      </c>
      <c r="S40" s="8">
        <f>SUM(S6:S39)</f>
        <v>333.40000000000003</v>
      </c>
      <c r="T40" s="8">
        <f>SUM(T6:T39)</f>
        <v>0</v>
      </c>
      <c r="U40" s="8">
        <f t="shared" si="13"/>
        <v>-333.40000000000003</v>
      </c>
      <c r="V40" s="9">
        <f t="shared" si="14"/>
        <v>-100</v>
      </c>
      <c r="W40" s="8">
        <f>SUM(W6:W39)</f>
        <v>0</v>
      </c>
      <c r="X40" s="8">
        <f>SUM(X6:X39)</f>
        <v>0</v>
      </c>
      <c r="Y40" s="8">
        <f t="shared" si="15"/>
        <v>0</v>
      </c>
      <c r="Z40" s="9" t="e">
        <f t="shared" si="16"/>
        <v>#DIV/0!</v>
      </c>
      <c r="AA40" s="8">
        <f>SUM(AA6:AA39)</f>
        <v>0</v>
      </c>
      <c r="AB40" s="8">
        <f>SUM(AB6:AB39)</f>
        <v>0</v>
      </c>
      <c r="AC40" s="8">
        <f t="shared" si="17"/>
        <v>0</v>
      </c>
      <c r="AD40" s="9" t="e">
        <f t="shared" si="18"/>
        <v>#DIV/0!</v>
      </c>
      <c r="AE40" s="8">
        <f>SUM(AE6:AE39)</f>
        <v>333.40000000000003</v>
      </c>
      <c r="AF40" s="8">
        <f>SUM(AF6:AF39)</f>
        <v>0</v>
      </c>
      <c r="AG40" s="8">
        <f>SUM(AG6:AG32)</f>
        <v>343.7</v>
      </c>
      <c r="AH40" s="8">
        <f>SUM(AF40-AG40)</f>
        <v>-343.7</v>
      </c>
      <c r="AI40" s="9">
        <f>(AF40/AG40-1)*100</f>
        <v>-100</v>
      </c>
      <c r="AJ40" s="8">
        <f>SUM(AJ6:AJ39)</f>
        <v>0</v>
      </c>
      <c r="AK40" s="8">
        <f>SUM(AK6:AK39)</f>
        <v>0</v>
      </c>
      <c r="AL40" s="8">
        <f t="shared" si="23"/>
        <v>0</v>
      </c>
      <c r="AM40" s="9" t="e">
        <f t="shared" si="24"/>
        <v>#DIV/0!</v>
      </c>
      <c r="AN40" s="8">
        <f>SUM(AN6:AN39)</f>
        <v>0</v>
      </c>
      <c r="AO40" s="8">
        <f>SUM(AO6:AO39)</f>
        <v>0</v>
      </c>
      <c r="AP40" s="8">
        <f t="shared" si="25"/>
        <v>0</v>
      </c>
      <c r="AQ40" s="9" t="e">
        <f t="shared" si="26"/>
        <v>#DIV/0!</v>
      </c>
      <c r="AR40" s="8">
        <f>SUM(AR6:AR39)</f>
        <v>0</v>
      </c>
      <c r="AS40" s="8">
        <f>SUM(AS6:AS39)</f>
        <v>0</v>
      </c>
      <c r="AT40" s="8">
        <f t="shared" si="27"/>
        <v>0</v>
      </c>
      <c r="AU40" s="9" t="e">
        <f t="shared" si="28"/>
        <v>#DIV/0!</v>
      </c>
      <c r="AV40" s="8">
        <f>SUM(AV6:AV39)</f>
        <v>0</v>
      </c>
      <c r="AW40" s="8">
        <f>SUM(AW6:AW39)</f>
        <v>0</v>
      </c>
      <c r="AX40" s="8">
        <f>SUM(AX6:AX39)</f>
        <v>17.159999999999997</v>
      </c>
      <c r="AY40" s="8">
        <f>SUM(AW40-AX40)</f>
        <v>-17.159999999999997</v>
      </c>
      <c r="AZ40" s="9">
        <f>(AW40/AX40-1)*100</f>
        <v>-100</v>
      </c>
      <c r="BA40" s="8">
        <f>SUM(BA6:BA39)</f>
        <v>372.62599999999998</v>
      </c>
      <c r="BB40" s="8">
        <f>SUM(BB6:BB39)</f>
        <v>0</v>
      </c>
      <c r="BC40" s="8">
        <f t="shared" si="62"/>
        <v>-372.62599999999998</v>
      </c>
      <c r="BD40" s="9">
        <f t="shared" si="56"/>
        <v>-100</v>
      </c>
      <c r="BE40" s="9">
        <f>SUM(BE6:BE39)</f>
        <v>749.19620000000009</v>
      </c>
      <c r="BF40" s="9">
        <f>SUM(BF6:BF32)</f>
        <v>0</v>
      </c>
      <c r="BG40" s="9">
        <f>SUM(BF40-BE40)</f>
        <v>-749.19620000000009</v>
      </c>
      <c r="BH40" s="9">
        <f t="shared" si="65"/>
        <v>-100</v>
      </c>
      <c r="BI40" s="8">
        <f>SUM(BI6:BI39)</f>
        <v>827.08003999999994</v>
      </c>
      <c r="BJ40" s="8">
        <f>SUM(BJ6:BJ39)</f>
        <v>0</v>
      </c>
      <c r="BK40" s="8">
        <f t="shared" si="37"/>
        <v>-827.08003999999994</v>
      </c>
      <c r="BL40" s="9">
        <f t="shared" si="46"/>
        <v>-100</v>
      </c>
      <c r="BM40" s="8">
        <f>SUM(BM6:BM39)</f>
        <v>1948.9022399999999</v>
      </c>
      <c r="BN40" s="8">
        <f>SUM(BN6:BN39)</f>
        <v>0</v>
      </c>
      <c r="BO40" s="90">
        <f>SUM(BO6:BO32)</f>
        <v>2406.7000000000003</v>
      </c>
      <c r="BP40" s="8">
        <f t="shared" si="47"/>
        <v>-2406.7000000000003</v>
      </c>
      <c r="BQ40" s="9">
        <f t="shared" si="4"/>
        <v>-100</v>
      </c>
      <c r="BR40" s="8">
        <f>SUM(BR6:BR39)</f>
        <v>4737.5018400000008</v>
      </c>
      <c r="BS40" s="8">
        <f>SUM(BS6:BS39)</f>
        <v>2499.4114999999988</v>
      </c>
      <c r="BT40" s="152">
        <f t="shared" si="43"/>
        <v>5747.26</v>
      </c>
      <c r="BU40" s="8">
        <f t="shared" si="6"/>
        <v>-3247.8485000000014</v>
      </c>
      <c r="BV40" s="9">
        <f t="shared" si="7"/>
        <v>-56.511250578536576</v>
      </c>
    </row>
    <row r="41" spans="1:74" ht="13.5" customHeight="1" thickBot="1" x14ac:dyDescent="0.25">
      <c r="A41" s="5" t="s">
        <v>71</v>
      </c>
      <c r="B41" s="17">
        <v>52.77</v>
      </c>
      <c r="C41" s="17">
        <v>70.239999999999995</v>
      </c>
      <c r="D41" s="75">
        <f t="shared" si="67"/>
        <v>17.469999999999992</v>
      </c>
      <c r="E41" s="148">
        <f t="shared" si="1"/>
        <v>33.105931400416885</v>
      </c>
      <c r="F41" s="17">
        <v>47.21</v>
      </c>
      <c r="G41" s="17">
        <v>47.15</v>
      </c>
      <c r="H41" s="75">
        <f t="shared" si="8"/>
        <v>-6.0000000000002274E-2</v>
      </c>
      <c r="I41" s="76">
        <f t="shared" si="9"/>
        <v>-0.12709171785638684</v>
      </c>
      <c r="J41" s="17">
        <v>45.59</v>
      </c>
      <c r="K41" s="17">
        <v>43.28</v>
      </c>
      <c r="L41" s="75">
        <f t="shared" si="10"/>
        <v>-2.3100000000000023</v>
      </c>
      <c r="M41" s="76">
        <f t="shared" si="11"/>
        <v>-5.0669006361044104</v>
      </c>
      <c r="N41" s="62">
        <f t="shared" ref="N41:N59" si="68">B41+F41+J41</f>
        <v>145.57</v>
      </c>
      <c r="O41" s="63">
        <f t="shared" ref="O41:O59" si="69">C41++G41++K41</f>
        <v>160.66999999999999</v>
      </c>
      <c r="P41" s="64">
        <v>198.2</v>
      </c>
      <c r="Q41" s="25">
        <f t="shared" si="45"/>
        <v>-37.53</v>
      </c>
      <c r="R41" s="26">
        <f t="shared" si="12"/>
        <v>-18.935418768920286</v>
      </c>
      <c r="S41" s="17">
        <v>22</v>
      </c>
      <c r="T41" s="17">
        <v>0</v>
      </c>
      <c r="U41" s="75">
        <f t="shared" si="13"/>
        <v>-22</v>
      </c>
      <c r="V41" s="76">
        <f t="shared" si="14"/>
        <v>-100</v>
      </c>
      <c r="W41" s="17"/>
      <c r="X41" s="17"/>
      <c r="Y41" s="75">
        <f t="shared" si="15"/>
        <v>0</v>
      </c>
      <c r="Z41" s="76" t="e">
        <f t="shared" si="16"/>
        <v>#DIV/0!</v>
      </c>
      <c r="AA41" s="17"/>
      <c r="AB41" s="17"/>
      <c r="AC41" s="75">
        <f t="shared" si="17"/>
        <v>0</v>
      </c>
      <c r="AD41" s="76" t="e">
        <f t="shared" si="18"/>
        <v>#DIV/0!</v>
      </c>
      <c r="AE41" s="62">
        <f t="shared" si="48"/>
        <v>22</v>
      </c>
      <c r="AF41" s="63">
        <f t="shared" si="49"/>
        <v>0</v>
      </c>
      <c r="AG41" s="61">
        <v>22.9</v>
      </c>
      <c r="AH41" s="25">
        <f>SUM(AF41-AG41)</f>
        <v>-22.9</v>
      </c>
      <c r="AI41" s="26">
        <f>(AF41/AG41-1)*100</f>
        <v>-100</v>
      </c>
      <c r="AJ41" s="17"/>
      <c r="AK41" s="17"/>
      <c r="AL41" s="75">
        <f t="shared" si="23"/>
        <v>0</v>
      </c>
      <c r="AM41" s="76" t="e">
        <f t="shared" si="24"/>
        <v>#DIV/0!</v>
      </c>
      <c r="AN41" s="17"/>
      <c r="AO41" s="17"/>
      <c r="AP41" s="75">
        <f t="shared" si="25"/>
        <v>0</v>
      </c>
      <c r="AQ41" s="76" t="e">
        <f t="shared" si="26"/>
        <v>#DIV/0!</v>
      </c>
      <c r="AR41" s="17"/>
      <c r="AS41" s="17"/>
      <c r="AT41" s="75">
        <f t="shared" si="27"/>
        <v>0</v>
      </c>
      <c r="AU41" s="76" t="e">
        <f t="shared" si="28"/>
        <v>#DIV/0!</v>
      </c>
      <c r="AV41" s="62">
        <f t="shared" si="50"/>
        <v>0</v>
      </c>
      <c r="AW41" s="63">
        <f t="shared" si="51"/>
        <v>0</v>
      </c>
      <c r="AX41" s="61">
        <v>0</v>
      </c>
      <c r="AY41" s="25">
        <f>SUM(AW41-AX41)</f>
        <v>0</v>
      </c>
      <c r="AZ41" s="26" t="e">
        <f>(AW41/AX41-1)*100</f>
        <v>#DIV/0!</v>
      </c>
      <c r="BA41" s="17">
        <v>27.17</v>
      </c>
      <c r="BB41" s="17">
        <v>0</v>
      </c>
      <c r="BC41" s="75">
        <f t="shared" si="62"/>
        <v>-27.17</v>
      </c>
      <c r="BD41" s="76">
        <f t="shared" si="56"/>
        <v>-100</v>
      </c>
      <c r="BE41" s="17">
        <v>47.47</v>
      </c>
      <c r="BF41" s="17">
        <v>0</v>
      </c>
      <c r="BG41" s="75">
        <f t="shared" ref="BG41:BG56" si="70">SUM(BF41-BE41)</f>
        <v>-47.47</v>
      </c>
      <c r="BH41" s="160">
        <f t="shared" si="65"/>
        <v>-100</v>
      </c>
      <c r="BI41" s="17">
        <v>53.64</v>
      </c>
      <c r="BJ41" s="17">
        <v>0</v>
      </c>
      <c r="BK41" s="75">
        <f t="shared" si="37"/>
        <v>-53.64</v>
      </c>
      <c r="BL41" s="76">
        <f t="shared" si="46"/>
        <v>-100</v>
      </c>
      <c r="BM41" s="62">
        <f t="shared" ref="BM41:BM56" si="71">BA41+BE41+BI41</f>
        <v>128.28</v>
      </c>
      <c r="BN41" s="63">
        <f t="shared" ref="BN41:BN56" si="72">BB41++BF41++BJ41</f>
        <v>0</v>
      </c>
      <c r="BO41" s="61">
        <v>160.1</v>
      </c>
      <c r="BP41" s="25">
        <f t="shared" si="47"/>
        <v>-160.1</v>
      </c>
      <c r="BQ41" s="26">
        <f t="shared" si="4"/>
        <v>-100</v>
      </c>
      <c r="BR41" s="161">
        <f t="shared" ref="BR41:BR56" si="73">N41+AE41+AV41+BM41</f>
        <v>295.85000000000002</v>
      </c>
      <c r="BS41" s="162">
        <f t="shared" ref="BS41:BS56" si="74">O41+AF41+AW41+BN41</f>
        <v>160.66999999999999</v>
      </c>
      <c r="BT41" s="163">
        <f t="shared" si="43"/>
        <v>381.2</v>
      </c>
      <c r="BU41" s="98">
        <f t="shared" si="6"/>
        <v>-220.53</v>
      </c>
      <c r="BV41" s="99">
        <f t="shared" si="7"/>
        <v>-57.851521511017843</v>
      </c>
    </row>
    <row r="42" spans="1:74" ht="13.5" customHeight="1" thickBot="1" x14ac:dyDescent="0.25">
      <c r="A42" s="2" t="s">
        <v>72</v>
      </c>
      <c r="B42" s="15">
        <v>23.28</v>
      </c>
      <c r="C42" s="15">
        <v>28.5</v>
      </c>
      <c r="D42" s="71">
        <f t="shared" si="67"/>
        <v>5.2199999999999989</v>
      </c>
      <c r="E42" s="40">
        <f t="shared" si="1"/>
        <v>22.422680412371122</v>
      </c>
      <c r="F42" s="15">
        <v>21</v>
      </c>
      <c r="G42" s="15">
        <v>22.27</v>
      </c>
      <c r="H42" s="71">
        <f t="shared" si="8"/>
        <v>1.2699999999999996</v>
      </c>
      <c r="I42" s="40">
        <f t="shared" si="9"/>
        <v>6.047619047619035</v>
      </c>
      <c r="J42" s="15">
        <v>21.7</v>
      </c>
      <c r="K42" s="15">
        <v>17.32</v>
      </c>
      <c r="L42" s="71">
        <f t="shared" si="10"/>
        <v>-4.379999999999999</v>
      </c>
      <c r="M42" s="72">
        <f t="shared" si="11"/>
        <v>-20.184331797235021</v>
      </c>
      <c r="N42" s="62">
        <f t="shared" si="68"/>
        <v>65.98</v>
      </c>
      <c r="O42" s="63">
        <f t="shared" si="69"/>
        <v>68.09</v>
      </c>
      <c r="P42" s="61">
        <v>82.5</v>
      </c>
      <c r="Q42" s="25">
        <f t="shared" si="45"/>
        <v>-14.409999999999997</v>
      </c>
      <c r="R42" s="26">
        <f t="shared" si="12"/>
        <v>-17.466666666666665</v>
      </c>
      <c r="S42" s="15">
        <v>10.15</v>
      </c>
      <c r="T42" s="15">
        <v>0</v>
      </c>
      <c r="U42" s="71">
        <f t="shared" si="13"/>
        <v>-10.15</v>
      </c>
      <c r="V42" s="72">
        <f t="shared" si="14"/>
        <v>-100</v>
      </c>
      <c r="W42" s="15"/>
      <c r="X42" s="15"/>
      <c r="Y42" s="71">
        <f t="shared" si="15"/>
        <v>0</v>
      </c>
      <c r="Z42" s="76" t="e">
        <f t="shared" si="16"/>
        <v>#DIV/0!</v>
      </c>
      <c r="AA42" s="15"/>
      <c r="AB42" s="15"/>
      <c r="AC42" s="71">
        <f t="shared" si="17"/>
        <v>0</v>
      </c>
      <c r="AD42" s="72" t="e">
        <f t="shared" si="18"/>
        <v>#DIV/0!</v>
      </c>
      <c r="AE42" s="62">
        <f t="shared" si="48"/>
        <v>10.15</v>
      </c>
      <c r="AF42" s="63">
        <f t="shared" si="49"/>
        <v>0</v>
      </c>
      <c r="AG42" s="64">
        <v>9.5</v>
      </c>
      <c r="AH42" s="25">
        <f t="shared" ref="AH42:AH56" si="75">SUM(AF42-AG42)</f>
        <v>-9.5</v>
      </c>
      <c r="AI42" s="26">
        <f t="shared" ref="AI42:AI56" si="76">(AF42/AG42-1)*100</f>
        <v>-100</v>
      </c>
      <c r="AJ42" s="15"/>
      <c r="AK42" s="15"/>
      <c r="AL42" s="71">
        <f t="shared" si="23"/>
        <v>0</v>
      </c>
      <c r="AM42" s="76" t="e">
        <f t="shared" si="24"/>
        <v>#DIV/0!</v>
      </c>
      <c r="AN42" s="15"/>
      <c r="AO42" s="15"/>
      <c r="AP42" s="71">
        <f t="shared" si="25"/>
        <v>0</v>
      </c>
      <c r="AQ42" s="72" t="e">
        <f t="shared" si="26"/>
        <v>#DIV/0!</v>
      </c>
      <c r="AR42" s="15"/>
      <c r="AS42" s="15"/>
      <c r="AT42" s="71">
        <f t="shared" si="27"/>
        <v>0</v>
      </c>
      <c r="AU42" s="76" t="e">
        <f t="shared" si="28"/>
        <v>#DIV/0!</v>
      </c>
      <c r="AV42" s="62">
        <f t="shared" si="50"/>
        <v>0</v>
      </c>
      <c r="AW42" s="63">
        <f t="shared" si="51"/>
        <v>0</v>
      </c>
      <c r="AX42" s="64">
        <v>0</v>
      </c>
      <c r="AY42" s="25">
        <f t="shared" ref="AY42:AY56" si="77">SUM(AW42-AX42)</f>
        <v>0</v>
      </c>
      <c r="AZ42" s="26" t="e">
        <f t="shared" ref="AZ42:AZ56" si="78">(AW42/AX42-1)*100</f>
        <v>#DIV/0!</v>
      </c>
      <c r="BA42" s="15">
        <v>9.31</v>
      </c>
      <c r="BB42" s="15">
        <v>0</v>
      </c>
      <c r="BC42" s="71">
        <f t="shared" si="62"/>
        <v>-9.31</v>
      </c>
      <c r="BD42" s="76">
        <f t="shared" si="56"/>
        <v>-100</v>
      </c>
      <c r="BE42" s="15">
        <v>19.61</v>
      </c>
      <c r="BF42" s="15">
        <v>0</v>
      </c>
      <c r="BG42" s="71">
        <f t="shared" si="70"/>
        <v>-19.61</v>
      </c>
      <c r="BH42" s="160">
        <f t="shared" si="65"/>
        <v>-100</v>
      </c>
      <c r="BI42" s="15">
        <v>26</v>
      </c>
      <c r="BJ42" s="15">
        <v>0</v>
      </c>
      <c r="BK42" s="71">
        <f t="shared" si="37"/>
        <v>-26</v>
      </c>
      <c r="BL42" s="76">
        <f t="shared" si="46"/>
        <v>-100</v>
      </c>
      <c r="BM42" s="62">
        <f t="shared" si="71"/>
        <v>54.92</v>
      </c>
      <c r="BN42" s="63">
        <f t="shared" si="72"/>
        <v>0</v>
      </c>
      <c r="BO42" s="64">
        <v>66.599999999999994</v>
      </c>
      <c r="BP42" s="25">
        <f t="shared" ref="BP42:BP56" si="79">SUM(BN42-BO42)</f>
        <v>-66.599999999999994</v>
      </c>
      <c r="BQ42" s="26">
        <f t="shared" si="4"/>
        <v>-100</v>
      </c>
      <c r="BR42" s="161">
        <f t="shared" si="73"/>
        <v>131.05000000000001</v>
      </c>
      <c r="BS42" s="162">
        <f t="shared" si="74"/>
        <v>68.09</v>
      </c>
      <c r="BT42" s="163">
        <f t="shared" si="43"/>
        <v>158.6</v>
      </c>
      <c r="BU42" s="98">
        <f t="shared" si="6"/>
        <v>-90.509999999999991</v>
      </c>
      <c r="BV42" s="99">
        <f t="shared" si="7"/>
        <v>-57.068095838587638</v>
      </c>
    </row>
    <row r="43" spans="1:74" ht="13.5" customHeight="1" thickBot="1" x14ac:dyDescent="0.25">
      <c r="A43" s="2" t="s">
        <v>69</v>
      </c>
      <c r="B43" s="15">
        <v>39.979999999999997</v>
      </c>
      <c r="C43" s="15">
        <v>49.7</v>
      </c>
      <c r="D43" s="71">
        <f t="shared" si="67"/>
        <v>9.720000000000006</v>
      </c>
      <c r="E43" s="40">
        <f t="shared" si="1"/>
        <v>24.312156078039028</v>
      </c>
      <c r="F43" s="15">
        <v>40.630000000000003</v>
      </c>
      <c r="G43" s="15">
        <v>37.22</v>
      </c>
      <c r="H43" s="71">
        <f t="shared" si="8"/>
        <v>-3.4100000000000037</v>
      </c>
      <c r="I43" s="72">
        <f t="shared" si="9"/>
        <v>-8.3928131922225031</v>
      </c>
      <c r="J43" s="15">
        <v>39.89</v>
      </c>
      <c r="K43" s="15">
        <v>36.85</v>
      </c>
      <c r="L43" s="71">
        <f t="shared" si="10"/>
        <v>-3.0399999999999991</v>
      </c>
      <c r="M43" s="72">
        <f t="shared" si="11"/>
        <v>-7.6209576334920985</v>
      </c>
      <c r="N43" s="62">
        <f t="shared" si="68"/>
        <v>120.5</v>
      </c>
      <c r="O43" s="63">
        <f t="shared" si="69"/>
        <v>123.77000000000001</v>
      </c>
      <c r="P43" s="64">
        <v>146.1</v>
      </c>
      <c r="Q43" s="25">
        <f t="shared" si="45"/>
        <v>-22.329999999999984</v>
      </c>
      <c r="R43" s="26">
        <f t="shared" si="12"/>
        <v>-15.284052019164939</v>
      </c>
      <c r="S43" s="15">
        <v>17.239999999999998</v>
      </c>
      <c r="T43" s="15">
        <v>0</v>
      </c>
      <c r="U43" s="71">
        <f t="shared" si="13"/>
        <v>-17.239999999999998</v>
      </c>
      <c r="V43" s="72">
        <f t="shared" si="14"/>
        <v>-100</v>
      </c>
      <c r="W43" s="15"/>
      <c r="X43" s="15"/>
      <c r="Y43" s="71">
        <f t="shared" si="15"/>
        <v>0</v>
      </c>
      <c r="Z43" s="72" t="e">
        <f t="shared" si="16"/>
        <v>#DIV/0!</v>
      </c>
      <c r="AA43" s="15"/>
      <c r="AB43" s="15"/>
      <c r="AC43" s="71">
        <f t="shared" si="17"/>
        <v>0</v>
      </c>
      <c r="AD43" s="72" t="e">
        <f t="shared" si="18"/>
        <v>#DIV/0!</v>
      </c>
      <c r="AE43" s="62">
        <f t="shared" si="48"/>
        <v>17.239999999999998</v>
      </c>
      <c r="AF43" s="63">
        <f t="shared" si="49"/>
        <v>0</v>
      </c>
      <c r="AG43" s="64">
        <v>16.899999999999999</v>
      </c>
      <c r="AH43" s="25">
        <f t="shared" si="75"/>
        <v>-16.899999999999999</v>
      </c>
      <c r="AI43" s="26">
        <f t="shared" si="76"/>
        <v>-100</v>
      </c>
      <c r="AJ43" s="15"/>
      <c r="AK43" s="15"/>
      <c r="AL43" s="71">
        <f t="shared" si="23"/>
        <v>0</v>
      </c>
      <c r="AM43" s="72" t="e">
        <f t="shared" si="24"/>
        <v>#DIV/0!</v>
      </c>
      <c r="AN43" s="15"/>
      <c r="AO43" s="15"/>
      <c r="AP43" s="71">
        <f t="shared" si="25"/>
        <v>0</v>
      </c>
      <c r="AQ43" s="72" t="e">
        <f t="shared" si="26"/>
        <v>#DIV/0!</v>
      </c>
      <c r="AR43" s="15"/>
      <c r="AS43" s="15"/>
      <c r="AT43" s="71">
        <f t="shared" si="27"/>
        <v>0</v>
      </c>
      <c r="AU43" s="72" t="e">
        <f t="shared" si="28"/>
        <v>#DIV/0!</v>
      </c>
      <c r="AV43" s="62">
        <f t="shared" si="50"/>
        <v>0</v>
      </c>
      <c r="AW43" s="63">
        <f t="shared" si="51"/>
        <v>0</v>
      </c>
      <c r="AX43" s="64">
        <v>0</v>
      </c>
      <c r="AY43" s="25">
        <f t="shared" si="77"/>
        <v>0</v>
      </c>
      <c r="AZ43" s="26" t="e">
        <f t="shared" si="78"/>
        <v>#DIV/0!</v>
      </c>
      <c r="BA43" s="15">
        <v>22.2</v>
      </c>
      <c r="BB43" s="15">
        <v>0</v>
      </c>
      <c r="BC43" s="71">
        <f t="shared" si="62"/>
        <v>-22.2</v>
      </c>
      <c r="BD43" s="72">
        <f t="shared" si="56"/>
        <v>-100</v>
      </c>
      <c r="BE43" s="15">
        <v>36.4</v>
      </c>
      <c r="BF43" s="15">
        <v>0</v>
      </c>
      <c r="BG43" s="71">
        <f t="shared" si="70"/>
        <v>-36.4</v>
      </c>
      <c r="BH43" s="72">
        <f t="shared" ref="BH43:BH56" si="80">(BF43/BE43-1)*100</f>
        <v>-100</v>
      </c>
      <c r="BI43" s="86">
        <v>41.9</v>
      </c>
      <c r="BJ43" s="86">
        <v>0</v>
      </c>
      <c r="BK43" s="71">
        <f t="shared" si="37"/>
        <v>-41.9</v>
      </c>
      <c r="BL43" s="72">
        <f t="shared" si="46"/>
        <v>-100</v>
      </c>
      <c r="BM43" s="62">
        <f t="shared" si="71"/>
        <v>100.5</v>
      </c>
      <c r="BN43" s="63">
        <f t="shared" si="72"/>
        <v>0</v>
      </c>
      <c r="BO43" s="64">
        <v>118</v>
      </c>
      <c r="BP43" s="25">
        <f t="shared" si="79"/>
        <v>-118</v>
      </c>
      <c r="BQ43" s="26">
        <f t="shared" si="4"/>
        <v>-100</v>
      </c>
      <c r="BR43" s="161">
        <f t="shared" si="73"/>
        <v>238.24</v>
      </c>
      <c r="BS43" s="162">
        <f t="shared" si="74"/>
        <v>123.77000000000001</v>
      </c>
      <c r="BT43" s="163">
        <f t="shared" si="43"/>
        <v>281</v>
      </c>
      <c r="BU43" s="98">
        <f t="shared" si="6"/>
        <v>-157.22999999999999</v>
      </c>
      <c r="BV43" s="99">
        <f t="shared" si="7"/>
        <v>-55.953736654804267</v>
      </c>
    </row>
    <row r="44" spans="1:74" ht="13.5" customHeight="1" thickBot="1" x14ac:dyDescent="0.25">
      <c r="A44" s="2" t="s">
        <v>29</v>
      </c>
      <c r="B44" s="15">
        <v>28.81</v>
      </c>
      <c r="C44" s="15">
        <v>33.340000000000003</v>
      </c>
      <c r="D44" s="71">
        <f t="shared" si="67"/>
        <v>4.5300000000000047</v>
      </c>
      <c r="E44" s="40">
        <f t="shared" si="1"/>
        <v>15.723707046164549</v>
      </c>
      <c r="F44" s="15">
        <v>24.84</v>
      </c>
      <c r="G44" s="15">
        <v>23.71</v>
      </c>
      <c r="H44" s="71">
        <f t="shared" si="8"/>
        <v>-1.129999999999999</v>
      </c>
      <c r="I44" s="72">
        <f t="shared" si="9"/>
        <v>-4.5491143317230254</v>
      </c>
      <c r="J44" s="15">
        <v>20.78</v>
      </c>
      <c r="K44" s="15">
        <v>23.19</v>
      </c>
      <c r="L44" s="71">
        <f t="shared" si="10"/>
        <v>2.41</v>
      </c>
      <c r="M44" s="40">
        <f t="shared" si="11"/>
        <v>11.597690086621748</v>
      </c>
      <c r="N44" s="62">
        <f t="shared" si="68"/>
        <v>74.430000000000007</v>
      </c>
      <c r="O44" s="63">
        <f t="shared" si="69"/>
        <v>80.240000000000009</v>
      </c>
      <c r="P44" s="64">
        <v>99.8</v>
      </c>
      <c r="Q44" s="25">
        <f t="shared" si="45"/>
        <v>-19.559999999999988</v>
      </c>
      <c r="R44" s="26">
        <f t="shared" si="12"/>
        <v>-19.599198396793572</v>
      </c>
      <c r="S44" s="15">
        <v>10.02</v>
      </c>
      <c r="T44" s="15">
        <v>0</v>
      </c>
      <c r="U44" s="71">
        <f t="shared" si="13"/>
        <v>-10.02</v>
      </c>
      <c r="V44" s="72">
        <f t="shared" si="14"/>
        <v>-100</v>
      </c>
      <c r="W44" s="15"/>
      <c r="X44" s="15"/>
      <c r="Y44" s="71">
        <f t="shared" si="15"/>
        <v>0</v>
      </c>
      <c r="Z44" s="72" t="e">
        <f t="shared" si="16"/>
        <v>#DIV/0!</v>
      </c>
      <c r="AA44" s="15"/>
      <c r="AB44" s="15"/>
      <c r="AC44" s="71">
        <f t="shared" si="17"/>
        <v>0</v>
      </c>
      <c r="AD44" s="72" t="e">
        <f t="shared" si="18"/>
        <v>#DIV/0!</v>
      </c>
      <c r="AE44" s="62">
        <f t="shared" si="48"/>
        <v>10.02</v>
      </c>
      <c r="AF44" s="63">
        <f t="shared" si="49"/>
        <v>0</v>
      </c>
      <c r="AG44" s="64">
        <v>11.5</v>
      </c>
      <c r="AH44" s="25">
        <f t="shared" si="75"/>
        <v>-11.5</v>
      </c>
      <c r="AI44" s="26">
        <f t="shared" si="76"/>
        <v>-100</v>
      </c>
      <c r="AJ44" s="15"/>
      <c r="AK44" s="15"/>
      <c r="AL44" s="71">
        <f t="shared" si="23"/>
        <v>0</v>
      </c>
      <c r="AM44" s="72" t="e">
        <f t="shared" si="24"/>
        <v>#DIV/0!</v>
      </c>
      <c r="AN44" s="15"/>
      <c r="AO44" s="15"/>
      <c r="AP44" s="71">
        <f t="shared" si="25"/>
        <v>0</v>
      </c>
      <c r="AQ44" s="72" t="e">
        <f t="shared" si="26"/>
        <v>#DIV/0!</v>
      </c>
      <c r="AR44" s="15"/>
      <c r="AS44" s="15"/>
      <c r="AT44" s="71">
        <f t="shared" si="27"/>
        <v>0</v>
      </c>
      <c r="AU44" s="72" t="e">
        <f t="shared" si="28"/>
        <v>#DIV/0!</v>
      </c>
      <c r="AV44" s="62">
        <f t="shared" si="50"/>
        <v>0</v>
      </c>
      <c r="AW44" s="63">
        <f t="shared" si="51"/>
        <v>0</v>
      </c>
      <c r="AX44" s="64">
        <v>0</v>
      </c>
      <c r="AY44" s="25">
        <f t="shared" si="77"/>
        <v>0</v>
      </c>
      <c r="AZ44" s="26" t="e">
        <f t="shared" si="78"/>
        <v>#DIV/0!</v>
      </c>
      <c r="BA44" s="15">
        <v>10.694000000000001</v>
      </c>
      <c r="BB44" s="15">
        <v>0</v>
      </c>
      <c r="BC44" s="71">
        <f t="shared" si="62"/>
        <v>-10.694000000000001</v>
      </c>
      <c r="BD44" s="72">
        <f t="shared" si="56"/>
        <v>-100</v>
      </c>
      <c r="BE44" s="15">
        <v>24.6</v>
      </c>
      <c r="BF44" s="15">
        <v>0</v>
      </c>
      <c r="BG44" s="71">
        <f t="shared" si="70"/>
        <v>-24.6</v>
      </c>
      <c r="BH44" s="72">
        <f t="shared" si="80"/>
        <v>-100</v>
      </c>
      <c r="BI44" s="86">
        <v>26.45</v>
      </c>
      <c r="BJ44" s="86">
        <v>0</v>
      </c>
      <c r="BK44" s="71">
        <f t="shared" si="37"/>
        <v>-26.45</v>
      </c>
      <c r="BL44" s="72">
        <f t="shared" si="46"/>
        <v>-100</v>
      </c>
      <c r="BM44" s="62">
        <f t="shared" si="71"/>
        <v>61.744</v>
      </c>
      <c r="BN44" s="63">
        <f t="shared" si="72"/>
        <v>0</v>
      </c>
      <c r="BO44" s="64">
        <v>80.599999999999994</v>
      </c>
      <c r="BP44" s="25">
        <f t="shared" si="79"/>
        <v>-80.599999999999994</v>
      </c>
      <c r="BQ44" s="26">
        <f t="shared" si="4"/>
        <v>-100</v>
      </c>
      <c r="BR44" s="161">
        <f t="shared" si="73"/>
        <v>146.19400000000002</v>
      </c>
      <c r="BS44" s="162">
        <f t="shared" si="74"/>
        <v>80.240000000000009</v>
      </c>
      <c r="BT44" s="163">
        <f t="shared" si="43"/>
        <v>191.89999999999998</v>
      </c>
      <c r="BU44" s="98">
        <f t="shared" si="6"/>
        <v>-111.65999999999997</v>
      </c>
      <c r="BV44" s="99">
        <f t="shared" si="7"/>
        <v>-58.186555497655014</v>
      </c>
    </row>
    <row r="45" spans="1:74" ht="13.5" customHeight="1" thickBot="1" x14ac:dyDescent="0.25">
      <c r="A45" s="6" t="s">
        <v>74</v>
      </c>
      <c r="B45" s="15">
        <v>15.48</v>
      </c>
      <c r="C45" s="15">
        <v>22.32</v>
      </c>
      <c r="D45" s="71">
        <f t="shared" si="67"/>
        <v>6.84</v>
      </c>
      <c r="E45" s="40">
        <f t="shared" si="1"/>
        <v>44.186046511627893</v>
      </c>
      <c r="F45" s="15">
        <v>14.558999999999999</v>
      </c>
      <c r="G45" s="15">
        <v>17.07</v>
      </c>
      <c r="H45" s="71">
        <f t="shared" si="8"/>
        <v>2.511000000000001</v>
      </c>
      <c r="I45" s="40">
        <f t="shared" si="9"/>
        <v>17.247063671955498</v>
      </c>
      <c r="J45" s="15">
        <v>13.06</v>
      </c>
      <c r="K45" s="15">
        <v>14</v>
      </c>
      <c r="L45" s="71">
        <f t="shared" si="10"/>
        <v>0.9399999999999995</v>
      </c>
      <c r="M45" s="40">
        <f t="shared" si="11"/>
        <v>7.1975497702909674</v>
      </c>
      <c r="N45" s="62">
        <f t="shared" si="68"/>
        <v>43.099000000000004</v>
      </c>
      <c r="O45" s="63">
        <f t="shared" si="69"/>
        <v>53.39</v>
      </c>
      <c r="P45" s="61">
        <v>70</v>
      </c>
      <c r="Q45" s="25">
        <f t="shared" si="45"/>
        <v>-16.61</v>
      </c>
      <c r="R45" s="26">
        <f t="shared" si="12"/>
        <v>-23.728571428571431</v>
      </c>
      <c r="S45" s="15">
        <v>5.08</v>
      </c>
      <c r="T45" s="15">
        <v>0</v>
      </c>
      <c r="U45" s="71">
        <f t="shared" si="13"/>
        <v>-5.08</v>
      </c>
      <c r="V45" s="72">
        <f t="shared" si="14"/>
        <v>-100</v>
      </c>
      <c r="W45" s="15"/>
      <c r="X45" s="15"/>
      <c r="Y45" s="71">
        <f t="shared" si="15"/>
        <v>0</v>
      </c>
      <c r="Z45" s="72" t="e">
        <f t="shared" si="16"/>
        <v>#DIV/0!</v>
      </c>
      <c r="AA45" s="15"/>
      <c r="AB45" s="15"/>
      <c r="AC45" s="71">
        <f t="shared" si="17"/>
        <v>0</v>
      </c>
      <c r="AD45" s="72" t="e">
        <f t="shared" si="18"/>
        <v>#DIV/0!</v>
      </c>
      <c r="AE45" s="62">
        <f t="shared" si="48"/>
        <v>5.08</v>
      </c>
      <c r="AF45" s="63">
        <f t="shared" si="49"/>
        <v>0</v>
      </c>
      <c r="AG45" s="64">
        <v>8.1</v>
      </c>
      <c r="AH45" s="25">
        <f t="shared" si="75"/>
        <v>-8.1</v>
      </c>
      <c r="AI45" s="26">
        <f t="shared" si="76"/>
        <v>-100</v>
      </c>
      <c r="AJ45" s="15"/>
      <c r="AK45" s="15"/>
      <c r="AL45" s="71">
        <f t="shared" si="23"/>
        <v>0</v>
      </c>
      <c r="AM45" s="72" t="e">
        <f t="shared" si="24"/>
        <v>#DIV/0!</v>
      </c>
      <c r="AN45" s="15"/>
      <c r="AO45" s="15"/>
      <c r="AP45" s="71">
        <f t="shared" si="25"/>
        <v>0</v>
      </c>
      <c r="AQ45" s="72" t="e">
        <f t="shared" si="26"/>
        <v>#DIV/0!</v>
      </c>
      <c r="AR45" s="15"/>
      <c r="AS45" s="15"/>
      <c r="AT45" s="71">
        <f t="shared" si="27"/>
        <v>0</v>
      </c>
      <c r="AU45" s="72" t="e">
        <f t="shared" si="28"/>
        <v>#DIV/0!</v>
      </c>
      <c r="AV45" s="62">
        <f t="shared" si="50"/>
        <v>0</v>
      </c>
      <c r="AW45" s="63">
        <f t="shared" si="51"/>
        <v>0</v>
      </c>
      <c r="AX45" s="64">
        <v>0</v>
      </c>
      <c r="AY45" s="25">
        <f t="shared" si="77"/>
        <v>0</v>
      </c>
      <c r="AZ45" s="26" t="e">
        <f t="shared" si="78"/>
        <v>#DIV/0!</v>
      </c>
      <c r="BA45" s="15">
        <v>7.4</v>
      </c>
      <c r="BB45" s="15">
        <v>0</v>
      </c>
      <c r="BC45" s="71">
        <f t="shared" si="62"/>
        <v>-7.4</v>
      </c>
      <c r="BD45" s="72">
        <f t="shared" si="56"/>
        <v>-100</v>
      </c>
      <c r="BE45" s="15">
        <v>15.27</v>
      </c>
      <c r="BF45" s="15">
        <v>0</v>
      </c>
      <c r="BG45" s="71">
        <f t="shared" si="70"/>
        <v>-15.27</v>
      </c>
      <c r="BH45" s="72">
        <f t="shared" si="80"/>
        <v>-100</v>
      </c>
      <c r="BI45" s="86">
        <v>19.43</v>
      </c>
      <c r="BJ45" s="86">
        <v>0</v>
      </c>
      <c r="BK45" s="71">
        <f t="shared" si="37"/>
        <v>-19.43</v>
      </c>
      <c r="BL45" s="72">
        <f t="shared" si="46"/>
        <v>-100</v>
      </c>
      <c r="BM45" s="62">
        <f t="shared" si="71"/>
        <v>42.1</v>
      </c>
      <c r="BN45" s="63">
        <f t="shared" si="72"/>
        <v>0</v>
      </c>
      <c r="BO45" s="64">
        <v>56.6</v>
      </c>
      <c r="BP45" s="25">
        <f t="shared" si="79"/>
        <v>-56.6</v>
      </c>
      <c r="BQ45" s="26">
        <f t="shared" si="4"/>
        <v>-100</v>
      </c>
      <c r="BR45" s="161">
        <f t="shared" si="73"/>
        <v>90.278999999999996</v>
      </c>
      <c r="BS45" s="162">
        <f t="shared" si="74"/>
        <v>53.39</v>
      </c>
      <c r="BT45" s="163">
        <f t="shared" si="43"/>
        <v>134.69999999999999</v>
      </c>
      <c r="BU45" s="98">
        <f t="shared" si="6"/>
        <v>-81.309999999999988</v>
      </c>
      <c r="BV45" s="99">
        <f t="shared" si="7"/>
        <v>-60.363771343726789</v>
      </c>
    </row>
    <row r="46" spans="1:74" ht="13.5" customHeight="1" thickBot="1" x14ac:dyDescent="0.25">
      <c r="A46" s="2" t="s">
        <v>73</v>
      </c>
      <c r="B46" s="15">
        <v>29.92</v>
      </c>
      <c r="C46" s="15">
        <v>39.6</v>
      </c>
      <c r="D46" s="71">
        <f t="shared" si="67"/>
        <v>9.68</v>
      </c>
      <c r="E46" s="40">
        <f t="shared" si="1"/>
        <v>32.352941176470587</v>
      </c>
      <c r="F46" s="15">
        <v>29.52</v>
      </c>
      <c r="G46" s="15">
        <v>25.43</v>
      </c>
      <c r="H46" s="71">
        <f t="shared" si="8"/>
        <v>-4.09</v>
      </c>
      <c r="I46" s="72">
        <f t="shared" si="9"/>
        <v>-13.855013550135498</v>
      </c>
      <c r="J46" s="15">
        <v>26.99</v>
      </c>
      <c r="K46" s="15">
        <v>27.01</v>
      </c>
      <c r="L46" s="71">
        <f t="shared" si="10"/>
        <v>2.0000000000003126E-2</v>
      </c>
      <c r="M46" s="40">
        <f t="shared" si="11"/>
        <v>7.4101519081160028E-2</v>
      </c>
      <c r="N46" s="62">
        <f t="shared" si="68"/>
        <v>86.429999999999993</v>
      </c>
      <c r="O46" s="63">
        <f t="shared" si="69"/>
        <v>92.04</v>
      </c>
      <c r="P46" s="64">
        <v>113.4</v>
      </c>
      <c r="Q46" s="25">
        <f t="shared" si="45"/>
        <v>-21.36</v>
      </c>
      <c r="R46" s="26">
        <f t="shared" si="12"/>
        <v>-18.835978835978839</v>
      </c>
      <c r="S46" s="15">
        <v>11.71</v>
      </c>
      <c r="T46" s="15">
        <v>0</v>
      </c>
      <c r="U46" s="71">
        <f t="shared" si="13"/>
        <v>-11.71</v>
      </c>
      <c r="V46" s="72">
        <f t="shared" si="14"/>
        <v>-100</v>
      </c>
      <c r="W46" s="15"/>
      <c r="X46" s="15"/>
      <c r="Y46" s="71">
        <f t="shared" si="15"/>
        <v>0</v>
      </c>
      <c r="Z46" s="72" t="e">
        <f t="shared" si="16"/>
        <v>#DIV/0!</v>
      </c>
      <c r="AA46" s="15"/>
      <c r="AB46" s="15"/>
      <c r="AC46" s="71">
        <f t="shared" si="17"/>
        <v>0</v>
      </c>
      <c r="AD46" s="72" t="e">
        <f t="shared" si="18"/>
        <v>#DIV/0!</v>
      </c>
      <c r="AE46" s="62">
        <f t="shared" si="48"/>
        <v>11.71</v>
      </c>
      <c r="AF46" s="63">
        <f t="shared" si="49"/>
        <v>0</v>
      </c>
      <c r="AG46" s="64">
        <v>13.1</v>
      </c>
      <c r="AH46" s="25">
        <f t="shared" si="75"/>
        <v>-13.1</v>
      </c>
      <c r="AI46" s="26">
        <f t="shared" si="76"/>
        <v>-100</v>
      </c>
      <c r="AJ46" s="15"/>
      <c r="AK46" s="15"/>
      <c r="AL46" s="71">
        <f t="shared" si="23"/>
        <v>0</v>
      </c>
      <c r="AM46" s="72" t="e">
        <f t="shared" si="24"/>
        <v>#DIV/0!</v>
      </c>
      <c r="AN46" s="15"/>
      <c r="AO46" s="15"/>
      <c r="AP46" s="71">
        <f t="shared" si="25"/>
        <v>0</v>
      </c>
      <c r="AQ46" s="72" t="e">
        <f t="shared" si="26"/>
        <v>#DIV/0!</v>
      </c>
      <c r="AR46" s="15"/>
      <c r="AS46" s="15"/>
      <c r="AT46" s="71">
        <f t="shared" si="27"/>
        <v>0</v>
      </c>
      <c r="AU46" s="72" t="e">
        <f t="shared" si="28"/>
        <v>#DIV/0!</v>
      </c>
      <c r="AV46" s="62">
        <f t="shared" si="50"/>
        <v>0</v>
      </c>
      <c r="AW46" s="63">
        <f t="shared" si="51"/>
        <v>0</v>
      </c>
      <c r="AX46" s="64">
        <v>0</v>
      </c>
      <c r="AY46" s="25">
        <f t="shared" si="77"/>
        <v>0</v>
      </c>
      <c r="AZ46" s="26" t="e">
        <f t="shared" si="78"/>
        <v>#DIV/0!</v>
      </c>
      <c r="BA46" s="15">
        <v>12.59</v>
      </c>
      <c r="BB46" s="15">
        <v>0</v>
      </c>
      <c r="BC46" s="71">
        <f t="shared" si="62"/>
        <v>-12.59</v>
      </c>
      <c r="BD46" s="72">
        <f t="shared" si="56"/>
        <v>-100</v>
      </c>
      <c r="BE46" s="15">
        <v>16.79</v>
      </c>
      <c r="BF46" s="15">
        <v>0</v>
      </c>
      <c r="BG46" s="71">
        <f t="shared" si="70"/>
        <v>-16.79</v>
      </c>
      <c r="BH46" s="72">
        <f t="shared" si="80"/>
        <v>-100</v>
      </c>
      <c r="BI46" s="86">
        <v>38.58</v>
      </c>
      <c r="BJ46" s="86">
        <v>0</v>
      </c>
      <c r="BK46" s="71">
        <f t="shared" si="37"/>
        <v>-38.58</v>
      </c>
      <c r="BL46" s="72">
        <f t="shared" si="46"/>
        <v>-100</v>
      </c>
      <c r="BM46" s="62">
        <f t="shared" si="71"/>
        <v>67.959999999999994</v>
      </c>
      <c r="BN46" s="63">
        <f t="shared" si="72"/>
        <v>0</v>
      </c>
      <c r="BO46" s="64">
        <v>91.6</v>
      </c>
      <c r="BP46" s="25">
        <f t="shared" si="79"/>
        <v>-91.6</v>
      </c>
      <c r="BQ46" s="26">
        <f t="shared" si="4"/>
        <v>-100</v>
      </c>
      <c r="BR46" s="161">
        <f t="shared" si="73"/>
        <v>166.09999999999997</v>
      </c>
      <c r="BS46" s="162">
        <f t="shared" si="74"/>
        <v>92.04</v>
      </c>
      <c r="BT46" s="163">
        <f t="shared" si="43"/>
        <v>218.1</v>
      </c>
      <c r="BU46" s="98">
        <f t="shared" si="6"/>
        <v>-126.05999999999999</v>
      </c>
      <c r="BV46" s="99">
        <f t="shared" si="7"/>
        <v>-57.799174690508934</v>
      </c>
    </row>
    <row r="47" spans="1:74" ht="13.5" customHeight="1" thickBot="1" x14ac:dyDescent="0.25">
      <c r="A47" s="2" t="s">
        <v>91</v>
      </c>
      <c r="B47" s="15">
        <v>13.5</v>
      </c>
      <c r="C47" s="15">
        <v>14.69</v>
      </c>
      <c r="D47" s="71">
        <f t="shared" si="67"/>
        <v>1.1899999999999995</v>
      </c>
      <c r="E47" s="40">
        <f t="shared" si="1"/>
        <v>8.8148148148148096</v>
      </c>
      <c r="F47" s="15">
        <v>12.88</v>
      </c>
      <c r="G47" s="15">
        <v>9.4600000000000009</v>
      </c>
      <c r="H47" s="71">
        <f t="shared" si="8"/>
        <v>-3.42</v>
      </c>
      <c r="I47" s="72">
        <f t="shared" si="9"/>
        <v>-26.552795031055897</v>
      </c>
      <c r="J47" s="15">
        <v>1.1200000000000001</v>
      </c>
      <c r="K47" s="15">
        <v>8.76</v>
      </c>
      <c r="L47" s="71">
        <f t="shared" si="10"/>
        <v>7.64</v>
      </c>
      <c r="M47" s="40">
        <f t="shared" si="11"/>
        <v>682.142857142857</v>
      </c>
      <c r="N47" s="62">
        <f t="shared" si="68"/>
        <v>27.500000000000004</v>
      </c>
      <c r="O47" s="63">
        <f t="shared" si="69"/>
        <v>32.909999999999997</v>
      </c>
      <c r="P47" s="61">
        <v>54.3</v>
      </c>
      <c r="Q47" s="25">
        <f t="shared" si="45"/>
        <v>-21.39</v>
      </c>
      <c r="R47" s="26">
        <f t="shared" si="12"/>
        <v>-39.392265193370172</v>
      </c>
      <c r="S47" s="15">
        <v>4.43</v>
      </c>
      <c r="T47" s="15">
        <v>0</v>
      </c>
      <c r="U47" s="71">
        <f t="shared" si="13"/>
        <v>-4.43</v>
      </c>
      <c r="V47" s="72">
        <f t="shared" si="14"/>
        <v>-100</v>
      </c>
      <c r="W47" s="15"/>
      <c r="X47" s="15"/>
      <c r="Y47" s="71">
        <f t="shared" si="15"/>
        <v>0</v>
      </c>
      <c r="Z47" s="72" t="e">
        <f t="shared" si="16"/>
        <v>#DIV/0!</v>
      </c>
      <c r="AA47" s="15"/>
      <c r="AB47" s="15"/>
      <c r="AC47" s="71">
        <f t="shared" si="17"/>
        <v>0</v>
      </c>
      <c r="AD47" s="72" t="e">
        <f t="shared" si="18"/>
        <v>#DIV/0!</v>
      </c>
      <c r="AE47" s="62">
        <f t="shared" si="48"/>
        <v>4.43</v>
      </c>
      <c r="AF47" s="63">
        <f t="shared" si="49"/>
        <v>0</v>
      </c>
      <c r="AG47" s="64">
        <v>6</v>
      </c>
      <c r="AH47" s="25">
        <f t="shared" si="75"/>
        <v>-6</v>
      </c>
      <c r="AI47" s="26">
        <f t="shared" si="76"/>
        <v>-100</v>
      </c>
      <c r="AJ47" s="15"/>
      <c r="AK47" s="15"/>
      <c r="AL47" s="71">
        <f t="shared" si="23"/>
        <v>0</v>
      </c>
      <c r="AM47" s="72" t="e">
        <f t="shared" si="24"/>
        <v>#DIV/0!</v>
      </c>
      <c r="AN47" s="15"/>
      <c r="AO47" s="15"/>
      <c r="AP47" s="71">
        <f>SUM(AO47-AN47)</f>
        <v>0</v>
      </c>
      <c r="AQ47" s="72" t="e">
        <f>(AO47/AN47-1)*100</f>
        <v>#DIV/0!</v>
      </c>
      <c r="AR47" s="15"/>
      <c r="AS47" s="15"/>
      <c r="AT47" s="71">
        <f t="shared" si="27"/>
        <v>0</v>
      </c>
      <c r="AU47" s="72" t="e">
        <f t="shared" si="28"/>
        <v>#DIV/0!</v>
      </c>
      <c r="AV47" s="62">
        <f t="shared" si="50"/>
        <v>0</v>
      </c>
      <c r="AW47" s="63">
        <f t="shared" si="51"/>
        <v>0</v>
      </c>
      <c r="AX47" s="64">
        <v>0</v>
      </c>
      <c r="AY47" s="25">
        <f t="shared" si="77"/>
        <v>0</v>
      </c>
      <c r="AZ47" s="26" t="e">
        <f t="shared" si="78"/>
        <v>#DIV/0!</v>
      </c>
      <c r="BA47" s="15">
        <v>6.25</v>
      </c>
      <c r="BB47" s="15">
        <v>0</v>
      </c>
      <c r="BC47" s="71">
        <f t="shared" si="62"/>
        <v>-6.25</v>
      </c>
      <c r="BD47" s="72">
        <f t="shared" si="56"/>
        <v>-100</v>
      </c>
      <c r="BE47" s="86">
        <v>10.64</v>
      </c>
      <c r="BF47" s="86">
        <v>0</v>
      </c>
      <c r="BG47" s="71">
        <f t="shared" si="70"/>
        <v>-10.64</v>
      </c>
      <c r="BH47" s="72">
        <f t="shared" si="80"/>
        <v>-100</v>
      </c>
      <c r="BI47" s="86">
        <v>11.72</v>
      </c>
      <c r="BJ47" s="86">
        <v>0</v>
      </c>
      <c r="BK47" s="71">
        <f t="shared" si="37"/>
        <v>-11.72</v>
      </c>
      <c r="BL47" s="72">
        <f t="shared" si="46"/>
        <v>-100</v>
      </c>
      <c r="BM47" s="62">
        <f t="shared" si="71"/>
        <v>28.61</v>
      </c>
      <c r="BN47" s="63">
        <f t="shared" si="72"/>
        <v>0</v>
      </c>
      <c r="BO47" s="64">
        <v>40</v>
      </c>
      <c r="BP47" s="25">
        <f t="shared" si="79"/>
        <v>-40</v>
      </c>
      <c r="BQ47" s="26">
        <f t="shared" si="4"/>
        <v>-100</v>
      </c>
      <c r="BR47" s="161">
        <f t="shared" si="73"/>
        <v>60.540000000000006</v>
      </c>
      <c r="BS47" s="162">
        <f t="shared" si="74"/>
        <v>32.909999999999997</v>
      </c>
      <c r="BT47" s="163">
        <f t="shared" si="43"/>
        <v>100.3</v>
      </c>
      <c r="BU47" s="98">
        <f t="shared" si="6"/>
        <v>-67.39</v>
      </c>
      <c r="BV47" s="99">
        <f t="shared" si="7"/>
        <v>-67.188434695912264</v>
      </c>
    </row>
    <row r="48" spans="1:74" ht="13.5" customHeight="1" thickBot="1" x14ac:dyDescent="0.25">
      <c r="A48" s="3" t="s">
        <v>92</v>
      </c>
      <c r="B48" s="15">
        <v>16.21</v>
      </c>
      <c r="C48" s="15">
        <v>16.75</v>
      </c>
      <c r="D48" s="71">
        <f t="shared" si="67"/>
        <v>0.53999999999999915</v>
      </c>
      <c r="E48" s="40">
        <f t="shared" si="1"/>
        <v>3.3312769895126326</v>
      </c>
      <c r="F48" s="15">
        <v>15.11</v>
      </c>
      <c r="G48" s="15">
        <v>10.94</v>
      </c>
      <c r="H48" s="71">
        <f t="shared" si="8"/>
        <v>-4.17</v>
      </c>
      <c r="I48" s="72">
        <f t="shared" si="9"/>
        <v>-27.597617471872937</v>
      </c>
      <c r="J48" s="15">
        <v>1.72</v>
      </c>
      <c r="K48" s="15">
        <v>10.39</v>
      </c>
      <c r="L48" s="71">
        <f t="shared" si="10"/>
        <v>8.67</v>
      </c>
      <c r="M48" s="40">
        <f t="shared" si="11"/>
        <v>504.06976744186051</v>
      </c>
      <c r="N48" s="62">
        <f t="shared" si="68"/>
        <v>33.04</v>
      </c>
      <c r="O48" s="63">
        <f t="shared" si="69"/>
        <v>38.08</v>
      </c>
      <c r="P48" s="64">
        <v>54.3</v>
      </c>
      <c r="Q48" s="25">
        <f t="shared" si="45"/>
        <v>-16.22</v>
      </c>
      <c r="R48" s="26">
        <f t="shared" si="12"/>
        <v>-29.871086556169423</v>
      </c>
      <c r="S48" s="15">
        <v>5.17</v>
      </c>
      <c r="T48" s="15">
        <v>0</v>
      </c>
      <c r="U48" s="71">
        <f t="shared" si="13"/>
        <v>-5.17</v>
      </c>
      <c r="V48" s="72">
        <f t="shared" si="14"/>
        <v>-100</v>
      </c>
      <c r="W48" s="15"/>
      <c r="X48" s="15"/>
      <c r="Y48" s="71">
        <f t="shared" si="15"/>
        <v>0</v>
      </c>
      <c r="Z48" s="72" t="e">
        <f t="shared" si="16"/>
        <v>#DIV/0!</v>
      </c>
      <c r="AA48" s="15"/>
      <c r="AB48" s="15"/>
      <c r="AC48" s="71">
        <f t="shared" si="17"/>
        <v>0</v>
      </c>
      <c r="AD48" s="72" t="e">
        <f t="shared" si="18"/>
        <v>#DIV/0!</v>
      </c>
      <c r="AE48" s="62">
        <f t="shared" si="48"/>
        <v>5.17</v>
      </c>
      <c r="AF48" s="63">
        <f t="shared" si="49"/>
        <v>0</v>
      </c>
      <c r="AG48" s="64">
        <v>6.5</v>
      </c>
      <c r="AH48" s="25">
        <f t="shared" si="75"/>
        <v>-6.5</v>
      </c>
      <c r="AI48" s="26">
        <f t="shared" si="76"/>
        <v>-100</v>
      </c>
      <c r="AJ48" s="15"/>
      <c r="AK48" s="15"/>
      <c r="AL48" s="71">
        <f t="shared" si="23"/>
        <v>0</v>
      </c>
      <c r="AM48" s="72" t="e">
        <f t="shared" si="24"/>
        <v>#DIV/0!</v>
      </c>
      <c r="AN48" s="15"/>
      <c r="AO48" s="15"/>
      <c r="AP48" s="71">
        <f t="shared" ref="AP48:AP61" si="81">SUM(AO48-AN48)</f>
        <v>0</v>
      </c>
      <c r="AQ48" s="72" t="e">
        <f t="shared" ref="AQ48:AQ49" si="82">(AO48/AN48-1)*100</f>
        <v>#DIV/0!</v>
      </c>
      <c r="AR48" s="15"/>
      <c r="AS48" s="15"/>
      <c r="AT48" s="71">
        <f t="shared" si="27"/>
        <v>0</v>
      </c>
      <c r="AU48" s="72" t="e">
        <f t="shared" si="28"/>
        <v>#DIV/0!</v>
      </c>
      <c r="AV48" s="62">
        <f t="shared" si="50"/>
        <v>0</v>
      </c>
      <c r="AW48" s="63">
        <f t="shared" si="51"/>
        <v>0</v>
      </c>
      <c r="AX48" s="64">
        <v>0</v>
      </c>
      <c r="AY48" s="25">
        <f t="shared" si="77"/>
        <v>0</v>
      </c>
      <c r="AZ48" s="26" t="e">
        <f t="shared" si="78"/>
        <v>#DIV/0!</v>
      </c>
      <c r="BA48" s="15">
        <v>8.16</v>
      </c>
      <c r="BB48" s="15">
        <v>0</v>
      </c>
      <c r="BC48" s="71">
        <f t="shared" si="62"/>
        <v>-8.16</v>
      </c>
      <c r="BD48" s="72">
        <f t="shared" si="56"/>
        <v>-100</v>
      </c>
      <c r="BE48" s="15">
        <v>12.05</v>
      </c>
      <c r="BF48" s="15">
        <v>0</v>
      </c>
      <c r="BG48" s="71">
        <f t="shared" si="70"/>
        <v>-12.05</v>
      </c>
      <c r="BH48" s="72">
        <f t="shared" si="80"/>
        <v>-100</v>
      </c>
      <c r="BI48" s="86">
        <v>13.57</v>
      </c>
      <c r="BJ48" s="86">
        <v>0</v>
      </c>
      <c r="BK48" s="71">
        <f t="shared" si="37"/>
        <v>-13.57</v>
      </c>
      <c r="BL48" s="72">
        <f t="shared" si="46"/>
        <v>-100</v>
      </c>
      <c r="BM48" s="62">
        <f t="shared" si="71"/>
        <v>33.78</v>
      </c>
      <c r="BN48" s="63">
        <f t="shared" si="72"/>
        <v>0</v>
      </c>
      <c r="BO48" s="64">
        <v>47.7</v>
      </c>
      <c r="BP48" s="25">
        <f t="shared" si="79"/>
        <v>-47.7</v>
      </c>
      <c r="BQ48" s="26">
        <f t="shared" si="4"/>
        <v>-100</v>
      </c>
      <c r="BR48" s="161">
        <f t="shared" si="73"/>
        <v>71.990000000000009</v>
      </c>
      <c r="BS48" s="162">
        <f t="shared" si="74"/>
        <v>38.08</v>
      </c>
      <c r="BT48" s="163">
        <f t="shared" si="43"/>
        <v>108.5</v>
      </c>
      <c r="BU48" s="98">
        <f t="shared" si="6"/>
        <v>-70.42</v>
      </c>
      <c r="BV48" s="99">
        <f t="shared" si="7"/>
        <v>-64.903225806451616</v>
      </c>
    </row>
    <row r="49" spans="1:74" ht="13.5" customHeight="1" thickBot="1" x14ac:dyDescent="0.25">
      <c r="A49" s="3" t="s">
        <v>70</v>
      </c>
      <c r="B49" s="15">
        <v>24.25</v>
      </c>
      <c r="C49" s="15">
        <v>28.63</v>
      </c>
      <c r="D49" s="71">
        <f t="shared" si="67"/>
        <v>4.379999999999999</v>
      </c>
      <c r="E49" s="40">
        <f t="shared" si="1"/>
        <v>18.0618556701031</v>
      </c>
      <c r="F49" s="15">
        <v>27.07</v>
      </c>
      <c r="G49" s="15">
        <v>21.96</v>
      </c>
      <c r="H49" s="71">
        <f t="shared" si="8"/>
        <v>-5.1099999999999994</v>
      </c>
      <c r="I49" s="72">
        <f t="shared" si="9"/>
        <v>-18.876985592907282</v>
      </c>
      <c r="J49" s="15">
        <v>25.66</v>
      </c>
      <c r="K49" s="15">
        <v>19.53</v>
      </c>
      <c r="L49" s="71">
        <f t="shared" si="10"/>
        <v>-6.129999999999999</v>
      </c>
      <c r="M49" s="72">
        <f t="shared" si="11"/>
        <v>-23.88932190179267</v>
      </c>
      <c r="N49" s="62">
        <f t="shared" si="68"/>
        <v>76.98</v>
      </c>
      <c r="O49" s="63">
        <f t="shared" si="69"/>
        <v>70.12</v>
      </c>
      <c r="P49" s="61">
        <v>87.7</v>
      </c>
      <c r="Q49" s="25">
        <f>SUM(O48-P48)</f>
        <v>-16.22</v>
      </c>
      <c r="R49" s="26">
        <f t="shared" si="12"/>
        <v>-20.045610034207527</v>
      </c>
      <c r="S49" s="15">
        <v>10.88</v>
      </c>
      <c r="T49" s="15">
        <v>0</v>
      </c>
      <c r="U49" s="71">
        <f t="shared" si="13"/>
        <v>-10.88</v>
      </c>
      <c r="V49" s="72">
        <f t="shared" si="14"/>
        <v>-100</v>
      </c>
      <c r="W49" s="15"/>
      <c r="X49" s="15"/>
      <c r="Y49" s="71">
        <f t="shared" si="15"/>
        <v>0</v>
      </c>
      <c r="Z49" s="72" t="e">
        <f t="shared" si="16"/>
        <v>#DIV/0!</v>
      </c>
      <c r="AA49" s="15"/>
      <c r="AB49" s="15"/>
      <c r="AC49" s="71">
        <f t="shared" si="17"/>
        <v>0</v>
      </c>
      <c r="AD49" s="72" t="e">
        <f t="shared" si="18"/>
        <v>#DIV/0!</v>
      </c>
      <c r="AE49" s="62">
        <f t="shared" si="48"/>
        <v>10.88</v>
      </c>
      <c r="AF49" s="63">
        <f t="shared" si="49"/>
        <v>0</v>
      </c>
      <c r="AG49" s="64">
        <v>10.1</v>
      </c>
      <c r="AH49" s="25">
        <f t="shared" si="75"/>
        <v>-10.1</v>
      </c>
      <c r="AI49" s="26">
        <f t="shared" si="76"/>
        <v>-100</v>
      </c>
      <c r="AJ49" s="15"/>
      <c r="AK49" s="15"/>
      <c r="AL49" s="71">
        <f t="shared" si="23"/>
        <v>0</v>
      </c>
      <c r="AM49" s="72" t="e">
        <f t="shared" si="24"/>
        <v>#DIV/0!</v>
      </c>
      <c r="AN49" s="15"/>
      <c r="AO49" s="15"/>
      <c r="AP49" s="71">
        <f t="shared" si="81"/>
        <v>0</v>
      </c>
      <c r="AQ49" s="72" t="e">
        <f t="shared" si="82"/>
        <v>#DIV/0!</v>
      </c>
      <c r="AR49" s="15"/>
      <c r="AS49" s="15"/>
      <c r="AT49" s="71">
        <f t="shared" si="27"/>
        <v>0</v>
      </c>
      <c r="AU49" s="72" t="e">
        <f t="shared" si="28"/>
        <v>#DIV/0!</v>
      </c>
      <c r="AV49" s="62">
        <f t="shared" si="50"/>
        <v>0</v>
      </c>
      <c r="AW49" s="63">
        <f t="shared" si="51"/>
        <v>0</v>
      </c>
      <c r="AX49" s="64">
        <v>0</v>
      </c>
      <c r="AY49" s="25">
        <f t="shared" si="77"/>
        <v>0</v>
      </c>
      <c r="AZ49" s="26" t="e">
        <f t="shared" si="78"/>
        <v>#DIV/0!</v>
      </c>
      <c r="BA49" s="15">
        <v>17.260000000000002</v>
      </c>
      <c r="BB49" s="15">
        <v>0</v>
      </c>
      <c r="BC49" s="71">
        <f t="shared" si="62"/>
        <v>-17.260000000000002</v>
      </c>
      <c r="BD49" s="72">
        <f t="shared" si="56"/>
        <v>-100</v>
      </c>
      <c r="BE49" s="15">
        <v>25.3</v>
      </c>
      <c r="BF49" s="15">
        <v>0</v>
      </c>
      <c r="BG49" s="71">
        <f t="shared" si="70"/>
        <v>-25.3</v>
      </c>
      <c r="BH49" s="72">
        <f t="shared" si="80"/>
        <v>-100</v>
      </c>
      <c r="BI49" s="15">
        <v>24.8</v>
      </c>
      <c r="BJ49" s="15">
        <v>0</v>
      </c>
      <c r="BK49" s="71">
        <f t="shared" si="37"/>
        <v>-24.8</v>
      </c>
      <c r="BL49" s="72">
        <f t="shared" si="46"/>
        <v>-100</v>
      </c>
      <c r="BM49" s="62">
        <f t="shared" si="71"/>
        <v>67.36</v>
      </c>
      <c r="BN49" s="63">
        <f t="shared" si="72"/>
        <v>0</v>
      </c>
      <c r="BO49" s="64">
        <v>70.900000000000006</v>
      </c>
      <c r="BP49" s="25">
        <f t="shared" si="79"/>
        <v>-70.900000000000006</v>
      </c>
      <c r="BQ49" s="26">
        <f t="shared" si="4"/>
        <v>-100</v>
      </c>
      <c r="BR49" s="161">
        <f t="shared" si="73"/>
        <v>155.22</v>
      </c>
      <c r="BS49" s="162">
        <f t="shared" si="74"/>
        <v>70.12</v>
      </c>
      <c r="BT49" s="163">
        <f t="shared" si="43"/>
        <v>168.7</v>
      </c>
      <c r="BU49" s="98">
        <f t="shared" si="6"/>
        <v>-98.579999999999984</v>
      </c>
      <c r="BV49" s="99">
        <f t="shared" si="7"/>
        <v>-58.435091879075273</v>
      </c>
    </row>
    <row r="50" spans="1:74" ht="13.5" hidden="1" customHeight="1" thickBot="1" x14ac:dyDescent="0.25">
      <c r="A50" s="2"/>
      <c r="B50" s="15"/>
      <c r="C50" s="15"/>
      <c r="D50" s="71">
        <f t="shared" si="67"/>
        <v>0</v>
      </c>
      <c r="E50" s="72" t="e">
        <f t="shared" si="1"/>
        <v>#DIV/0!</v>
      </c>
      <c r="F50" s="15"/>
      <c r="G50" s="15"/>
      <c r="H50" s="71">
        <f t="shared" si="8"/>
        <v>0</v>
      </c>
      <c r="I50" s="72" t="e">
        <f t="shared" si="9"/>
        <v>#DIV/0!</v>
      </c>
      <c r="J50" s="15"/>
      <c r="K50" s="15"/>
      <c r="L50" s="71">
        <f t="shared" si="10"/>
        <v>0</v>
      </c>
      <c r="M50" s="72" t="e">
        <f t="shared" si="11"/>
        <v>#DIV/0!</v>
      </c>
      <c r="N50" s="62">
        <f t="shared" si="68"/>
        <v>0</v>
      </c>
      <c r="O50" s="63">
        <f t="shared" si="69"/>
        <v>0</v>
      </c>
      <c r="P50" s="64">
        <v>-4880</v>
      </c>
      <c r="Q50" s="25">
        <f t="shared" si="45"/>
        <v>4880</v>
      </c>
      <c r="R50" s="26">
        <f t="shared" si="12"/>
        <v>-100</v>
      </c>
      <c r="S50" s="15"/>
      <c r="T50" s="15"/>
      <c r="U50" s="71">
        <f t="shared" si="13"/>
        <v>0</v>
      </c>
      <c r="V50" s="72" t="e">
        <f t="shared" si="14"/>
        <v>#DIV/0!</v>
      </c>
      <c r="W50" s="15"/>
      <c r="X50" s="15"/>
      <c r="Y50" s="27">
        <f t="shared" si="15"/>
        <v>0</v>
      </c>
      <c r="Z50" s="28" t="e">
        <f t="shared" si="16"/>
        <v>#DIV/0!</v>
      </c>
      <c r="AA50" s="15"/>
      <c r="AB50" s="15"/>
      <c r="AC50" s="22">
        <f t="shared" si="17"/>
        <v>0</v>
      </c>
      <c r="AD50" s="12" t="e">
        <f t="shared" si="18"/>
        <v>#DIV/0!</v>
      </c>
      <c r="AE50" s="37">
        <f t="shared" si="48"/>
        <v>0</v>
      </c>
      <c r="AF50" s="13">
        <f t="shared" si="49"/>
        <v>0</v>
      </c>
      <c r="AG50" s="15">
        <v>200</v>
      </c>
      <c r="AH50" s="32">
        <f t="shared" si="75"/>
        <v>-200</v>
      </c>
      <c r="AI50" s="33">
        <f t="shared" si="76"/>
        <v>-100</v>
      </c>
      <c r="AJ50" s="15"/>
      <c r="AK50" s="15"/>
      <c r="AL50" s="22">
        <f t="shared" si="23"/>
        <v>0</v>
      </c>
      <c r="AM50" s="12">
        <v>100</v>
      </c>
      <c r="AN50" s="15"/>
      <c r="AO50" s="15"/>
      <c r="AP50" s="22">
        <f t="shared" si="81"/>
        <v>0</v>
      </c>
      <c r="AQ50" s="12">
        <v>100</v>
      </c>
      <c r="AR50" s="15"/>
      <c r="AS50" s="15"/>
      <c r="AT50" s="22">
        <f t="shared" si="27"/>
        <v>0</v>
      </c>
      <c r="AU50" s="12" t="e">
        <f t="shared" si="28"/>
        <v>#DIV/0!</v>
      </c>
      <c r="AV50" s="37">
        <f t="shared" si="50"/>
        <v>0</v>
      </c>
      <c r="AW50" s="13">
        <f t="shared" si="51"/>
        <v>0</v>
      </c>
      <c r="AX50" s="15">
        <v>1.76</v>
      </c>
      <c r="AY50" s="32">
        <f t="shared" si="77"/>
        <v>-1.76</v>
      </c>
      <c r="AZ50" s="33">
        <f t="shared" si="78"/>
        <v>-100</v>
      </c>
      <c r="BA50" s="15"/>
      <c r="BB50" s="15"/>
      <c r="BC50" s="22">
        <f t="shared" si="62"/>
        <v>0</v>
      </c>
      <c r="BD50" s="12" t="e">
        <f t="shared" si="56"/>
        <v>#DIV/0!</v>
      </c>
      <c r="BE50" s="15"/>
      <c r="BF50" s="15"/>
      <c r="BG50" s="22">
        <f t="shared" si="70"/>
        <v>0</v>
      </c>
      <c r="BH50" s="12" t="e">
        <f t="shared" si="80"/>
        <v>#DIV/0!</v>
      </c>
      <c r="BI50" s="15"/>
      <c r="BJ50" s="15"/>
      <c r="BK50" s="22">
        <f t="shared" si="37"/>
        <v>0</v>
      </c>
      <c r="BL50" s="12" t="e">
        <f t="shared" si="46"/>
        <v>#DIV/0!</v>
      </c>
      <c r="BM50" s="37">
        <f t="shared" si="71"/>
        <v>0</v>
      </c>
      <c r="BN50" s="13">
        <f t="shared" si="72"/>
        <v>0</v>
      </c>
      <c r="BO50" s="15">
        <v>2.94</v>
      </c>
      <c r="BP50" s="32">
        <f t="shared" si="79"/>
        <v>-2.94</v>
      </c>
      <c r="BQ50" s="33">
        <f t="shared" si="4"/>
        <v>-100</v>
      </c>
      <c r="BR50" s="37">
        <f t="shared" si="73"/>
        <v>0</v>
      </c>
      <c r="BS50" s="13">
        <f t="shared" si="74"/>
        <v>0</v>
      </c>
      <c r="BT50" s="17">
        <f t="shared" si="43"/>
        <v>-4675.3</v>
      </c>
      <c r="BU50" s="32">
        <f t="shared" si="6"/>
        <v>4675.3</v>
      </c>
      <c r="BV50" s="33">
        <f t="shared" si="7"/>
        <v>-100</v>
      </c>
    </row>
    <row r="51" spans="1:74" ht="13.5" hidden="1" customHeight="1" x14ac:dyDescent="0.2">
      <c r="A51" s="2"/>
      <c r="B51" s="15"/>
      <c r="C51" s="15"/>
      <c r="D51" s="71">
        <f t="shared" si="67"/>
        <v>0</v>
      </c>
      <c r="E51" s="72" t="e">
        <f t="shared" si="1"/>
        <v>#DIV/0!</v>
      </c>
      <c r="F51" s="15"/>
      <c r="G51" s="15"/>
      <c r="H51" s="71">
        <f t="shared" si="8"/>
        <v>0</v>
      </c>
      <c r="I51" s="72" t="e">
        <f t="shared" si="9"/>
        <v>#DIV/0!</v>
      </c>
      <c r="J51" s="15"/>
      <c r="K51" s="15"/>
      <c r="L51" s="71">
        <f t="shared" si="10"/>
        <v>0</v>
      </c>
      <c r="M51" s="72" t="e">
        <f t="shared" si="11"/>
        <v>#DIV/0!</v>
      </c>
      <c r="N51" s="62">
        <f t="shared" si="68"/>
        <v>0</v>
      </c>
      <c r="O51" s="63">
        <f t="shared" si="69"/>
        <v>0</v>
      </c>
      <c r="P51" s="61">
        <v>-5050</v>
      </c>
      <c r="Q51" s="25">
        <f t="shared" si="45"/>
        <v>5050</v>
      </c>
      <c r="R51" s="26">
        <f t="shared" si="12"/>
        <v>-100</v>
      </c>
      <c r="S51" s="15"/>
      <c r="T51" s="15"/>
      <c r="U51" s="71">
        <f t="shared" si="13"/>
        <v>0</v>
      </c>
      <c r="V51" s="72" t="e">
        <f t="shared" si="14"/>
        <v>#DIV/0!</v>
      </c>
      <c r="W51" s="15"/>
      <c r="X51" s="15"/>
      <c r="Y51" s="27">
        <f t="shared" si="15"/>
        <v>0</v>
      </c>
      <c r="Z51" s="28" t="e">
        <f t="shared" si="16"/>
        <v>#DIV/0!</v>
      </c>
      <c r="AA51" s="15"/>
      <c r="AB51" s="15"/>
      <c r="AC51" s="22">
        <f t="shared" si="17"/>
        <v>0</v>
      </c>
      <c r="AD51" s="12" t="e">
        <f t="shared" si="18"/>
        <v>#DIV/0!</v>
      </c>
      <c r="AE51" s="37">
        <f t="shared" si="48"/>
        <v>0</v>
      </c>
      <c r="AF51" s="13">
        <f t="shared" si="49"/>
        <v>0</v>
      </c>
      <c r="AG51" s="15">
        <v>390</v>
      </c>
      <c r="AH51" s="32">
        <f t="shared" si="75"/>
        <v>-390</v>
      </c>
      <c r="AI51" s="33">
        <f t="shared" si="76"/>
        <v>-100</v>
      </c>
      <c r="AJ51" s="15"/>
      <c r="AK51" s="15"/>
      <c r="AL51" s="22">
        <f t="shared" si="23"/>
        <v>0</v>
      </c>
      <c r="AM51" s="12" t="e">
        <f t="shared" ref="AM51:AM61" si="83">(AK51/AJ51-1)*100</f>
        <v>#DIV/0!</v>
      </c>
      <c r="AN51" s="15"/>
      <c r="AO51" s="15"/>
      <c r="AP51" s="22">
        <f t="shared" si="81"/>
        <v>0</v>
      </c>
      <c r="AQ51" s="12" t="e">
        <f t="shared" ref="AQ51:AQ61" si="84">(AO51/AN51-1)*100</f>
        <v>#DIV/0!</v>
      </c>
      <c r="AR51" s="15"/>
      <c r="AS51" s="15"/>
      <c r="AT51" s="22">
        <f t="shared" si="27"/>
        <v>0</v>
      </c>
      <c r="AU51" s="12" t="e">
        <f t="shared" si="28"/>
        <v>#DIV/0!</v>
      </c>
      <c r="AV51" s="37">
        <f t="shared" si="50"/>
        <v>0</v>
      </c>
      <c r="AW51" s="13">
        <f t="shared" si="51"/>
        <v>0</v>
      </c>
      <c r="AX51" s="15">
        <v>2.06</v>
      </c>
      <c r="AY51" s="32">
        <f t="shared" si="77"/>
        <v>-2.06</v>
      </c>
      <c r="AZ51" s="33">
        <f t="shared" si="78"/>
        <v>-100</v>
      </c>
      <c r="BA51" s="15"/>
      <c r="BB51" s="15"/>
      <c r="BC51" s="22">
        <f t="shared" si="62"/>
        <v>0</v>
      </c>
      <c r="BD51" s="12" t="e">
        <f t="shared" si="56"/>
        <v>#DIV/0!</v>
      </c>
      <c r="BE51" s="15"/>
      <c r="BF51" s="15"/>
      <c r="BG51" s="22">
        <f t="shared" si="70"/>
        <v>0</v>
      </c>
      <c r="BH51" s="12" t="e">
        <f t="shared" si="80"/>
        <v>#DIV/0!</v>
      </c>
      <c r="BI51" s="15"/>
      <c r="BJ51" s="15"/>
      <c r="BK51" s="22">
        <f t="shared" si="37"/>
        <v>0</v>
      </c>
      <c r="BL51" s="12" t="e">
        <f t="shared" si="46"/>
        <v>#DIV/0!</v>
      </c>
      <c r="BM51" s="37">
        <f t="shared" si="71"/>
        <v>0</v>
      </c>
      <c r="BN51" s="13">
        <f t="shared" si="72"/>
        <v>0</v>
      </c>
      <c r="BO51" s="15">
        <v>3.92</v>
      </c>
      <c r="BP51" s="32">
        <f t="shared" si="79"/>
        <v>-3.92</v>
      </c>
      <c r="BQ51" s="33">
        <f t="shared" si="4"/>
        <v>-100</v>
      </c>
      <c r="BR51" s="37">
        <f t="shared" si="73"/>
        <v>0</v>
      </c>
      <c r="BS51" s="13">
        <f t="shared" si="74"/>
        <v>0</v>
      </c>
      <c r="BT51" s="17">
        <f t="shared" si="43"/>
        <v>-4654.0199999999995</v>
      </c>
      <c r="BU51" s="32">
        <f t="shared" si="6"/>
        <v>4654.0199999999995</v>
      </c>
      <c r="BV51" s="33">
        <f t="shared" si="7"/>
        <v>-100</v>
      </c>
    </row>
    <row r="52" spans="1:74" ht="13.5" hidden="1" customHeight="1" thickBot="1" x14ac:dyDescent="0.25">
      <c r="A52" s="3"/>
      <c r="B52" s="15"/>
      <c r="C52" s="15"/>
      <c r="D52" s="71">
        <f t="shared" si="67"/>
        <v>0</v>
      </c>
      <c r="E52" s="72" t="e">
        <f t="shared" si="1"/>
        <v>#DIV/0!</v>
      </c>
      <c r="F52" s="15"/>
      <c r="G52" s="15"/>
      <c r="H52" s="71">
        <f t="shared" si="8"/>
        <v>0</v>
      </c>
      <c r="I52" s="72" t="e">
        <f t="shared" si="9"/>
        <v>#DIV/0!</v>
      </c>
      <c r="J52" s="15"/>
      <c r="K52" s="15"/>
      <c r="L52" s="71">
        <f t="shared" si="10"/>
        <v>0</v>
      </c>
      <c r="M52" s="72" t="e">
        <f t="shared" si="11"/>
        <v>#DIV/0!</v>
      </c>
      <c r="N52" s="62">
        <f t="shared" si="68"/>
        <v>0</v>
      </c>
      <c r="O52" s="63">
        <f t="shared" si="69"/>
        <v>0</v>
      </c>
      <c r="P52" s="64">
        <v>-5220</v>
      </c>
      <c r="Q52" s="25">
        <f t="shared" si="45"/>
        <v>5220</v>
      </c>
      <c r="R52" s="26">
        <f t="shared" si="12"/>
        <v>-100</v>
      </c>
      <c r="S52" s="15"/>
      <c r="T52" s="15"/>
      <c r="U52" s="71">
        <f t="shared" si="13"/>
        <v>0</v>
      </c>
      <c r="V52" s="72" t="e">
        <f t="shared" si="14"/>
        <v>#DIV/0!</v>
      </c>
      <c r="W52" s="15"/>
      <c r="X52" s="15"/>
      <c r="Y52" s="27">
        <f t="shared" si="15"/>
        <v>0</v>
      </c>
      <c r="Z52" s="28" t="e">
        <f t="shared" si="16"/>
        <v>#DIV/0!</v>
      </c>
      <c r="AA52" s="15"/>
      <c r="AB52" s="15"/>
      <c r="AC52" s="22">
        <f t="shared" si="17"/>
        <v>0</v>
      </c>
      <c r="AD52" s="12" t="e">
        <f t="shared" si="18"/>
        <v>#DIV/0!</v>
      </c>
      <c r="AE52" s="37">
        <f t="shared" si="48"/>
        <v>0</v>
      </c>
      <c r="AF52" s="13">
        <f t="shared" si="49"/>
        <v>0</v>
      </c>
      <c r="AG52" s="15">
        <v>60</v>
      </c>
      <c r="AH52" s="32">
        <f t="shared" si="75"/>
        <v>-60</v>
      </c>
      <c r="AI52" s="33">
        <f t="shared" si="76"/>
        <v>-100</v>
      </c>
      <c r="AJ52" s="15"/>
      <c r="AK52" s="15"/>
      <c r="AL52" s="22">
        <f t="shared" si="23"/>
        <v>0</v>
      </c>
      <c r="AM52" s="12" t="e">
        <f t="shared" si="83"/>
        <v>#DIV/0!</v>
      </c>
      <c r="AN52" s="15"/>
      <c r="AO52" s="15"/>
      <c r="AP52" s="22">
        <f t="shared" si="81"/>
        <v>0</v>
      </c>
      <c r="AQ52" s="12" t="e">
        <f t="shared" si="84"/>
        <v>#DIV/0!</v>
      </c>
      <c r="AR52" s="15"/>
      <c r="AS52" s="15"/>
      <c r="AT52" s="22">
        <f t="shared" si="27"/>
        <v>0</v>
      </c>
      <c r="AU52" s="12" t="e">
        <f t="shared" si="28"/>
        <v>#DIV/0!</v>
      </c>
      <c r="AV52" s="37">
        <f t="shared" si="50"/>
        <v>0</v>
      </c>
      <c r="AW52" s="13">
        <f t="shared" si="51"/>
        <v>0</v>
      </c>
      <c r="AX52" s="15">
        <v>2.5499999999999998</v>
      </c>
      <c r="AY52" s="32">
        <f t="shared" si="77"/>
        <v>-2.5499999999999998</v>
      </c>
      <c r="AZ52" s="33">
        <f t="shared" si="78"/>
        <v>-100</v>
      </c>
      <c r="BA52" s="15"/>
      <c r="BB52" s="15"/>
      <c r="BC52" s="22">
        <f t="shared" si="62"/>
        <v>0</v>
      </c>
      <c r="BD52" s="12" t="e">
        <f t="shared" si="56"/>
        <v>#DIV/0!</v>
      </c>
      <c r="BE52" s="15"/>
      <c r="BF52" s="15"/>
      <c r="BG52" s="22">
        <f t="shared" si="70"/>
        <v>0</v>
      </c>
      <c r="BH52" s="12" t="e">
        <f t="shared" si="80"/>
        <v>#DIV/0!</v>
      </c>
      <c r="BI52" s="15"/>
      <c r="BJ52" s="15"/>
      <c r="BK52" s="22">
        <f t="shared" si="37"/>
        <v>0</v>
      </c>
      <c r="BL52" s="12" t="e">
        <f t="shared" si="46"/>
        <v>#DIV/0!</v>
      </c>
      <c r="BM52" s="37">
        <f t="shared" si="71"/>
        <v>0</v>
      </c>
      <c r="BN52" s="13">
        <f t="shared" si="72"/>
        <v>0</v>
      </c>
      <c r="BO52" s="15">
        <v>2.94</v>
      </c>
      <c r="BP52" s="32">
        <f t="shared" si="79"/>
        <v>-2.94</v>
      </c>
      <c r="BQ52" s="33">
        <f t="shared" si="4"/>
        <v>-100</v>
      </c>
      <c r="BR52" s="37">
        <f t="shared" si="73"/>
        <v>0</v>
      </c>
      <c r="BS52" s="13">
        <f t="shared" si="74"/>
        <v>0</v>
      </c>
      <c r="BT52" s="17">
        <f t="shared" si="43"/>
        <v>-5154.51</v>
      </c>
      <c r="BU52" s="32">
        <f t="shared" si="6"/>
        <v>5154.51</v>
      </c>
      <c r="BV52" s="33">
        <f t="shared" si="7"/>
        <v>-100</v>
      </c>
    </row>
    <row r="53" spans="1:74" ht="13.5" hidden="1" customHeight="1" x14ac:dyDescent="0.2">
      <c r="A53" s="2"/>
      <c r="B53" s="15"/>
      <c r="C53" s="15"/>
      <c r="D53" s="71">
        <f t="shared" si="67"/>
        <v>0</v>
      </c>
      <c r="E53" s="72" t="e">
        <f t="shared" si="1"/>
        <v>#DIV/0!</v>
      </c>
      <c r="F53" s="15"/>
      <c r="G53" s="15"/>
      <c r="H53" s="71">
        <f t="shared" si="8"/>
        <v>0</v>
      </c>
      <c r="I53" s="72" t="e">
        <f t="shared" si="9"/>
        <v>#DIV/0!</v>
      </c>
      <c r="J53" s="15"/>
      <c r="K53" s="15"/>
      <c r="L53" s="71">
        <f t="shared" si="10"/>
        <v>0</v>
      </c>
      <c r="M53" s="72" t="e">
        <f t="shared" si="11"/>
        <v>#DIV/0!</v>
      </c>
      <c r="N53" s="62">
        <f t="shared" si="68"/>
        <v>0</v>
      </c>
      <c r="O53" s="63">
        <f t="shared" si="69"/>
        <v>0</v>
      </c>
      <c r="P53" s="61">
        <v>-5390</v>
      </c>
      <c r="Q53" s="25">
        <f t="shared" si="45"/>
        <v>5390</v>
      </c>
      <c r="R53" s="26">
        <f t="shared" si="12"/>
        <v>-100</v>
      </c>
      <c r="S53" s="15"/>
      <c r="T53" s="15"/>
      <c r="U53" s="71">
        <f t="shared" si="13"/>
        <v>0</v>
      </c>
      <c r="V53" s="72" t="e">
        <f t="shared" si="14"/>
        <v>#DIV/0!</v>
      </c>
      <c r="W53" s="15"/>
      <c r="X53" s="15"/>
      <c r="Y53" s="27">
        <f t="shared" si="15"/>
        <v>0</v>
      </c>
      <c r="Z53" s="28" t="e">
        <f t="shared" si="16"/>
        <v>#DIV/0!</v>
      </c>
      <c r="AA53" s="15"/>
      <c r="AB53" s="15"/>
      <c r="AC53" s="22">
        <f t="shared" si="17"/>
        <v>0</v>
      </c>
      <c r="AD53" s="12" t="e">
        <f t="shared" si="18"/>
        <v>#DIV/0!</v>
      </c>
      <c r="AE53" s="37">
        <f t="shared" si="48"/>
        <v>0</v>
      </c>
      <c r="AF53" s="13">
        <f t="shared" si="49"/>
        <v>0</v>
      </c>
      <c r="AG53" s="15">
        <v>250</v>
      </c>
      <c r="AH53" s="32">
        <f t="shared" si="75"/>
        <v>-250</v>
      </c>
      <c r="AI53" s="33">
        <f t="shared" si="76"/>
        <v>-100</v>
      </c>
      <c r="AJ53" s="15"/>
      <c r="AK53" s="15"/>
      <c r="AL53" s="22">
        <f t="shared" si="23"/>
        <v>0</v>
      </c>
      <c r="AM53" s="12" t="e">
        <f t="shared" si="83"/>
        <v>#DIV/0!</v>
      </c>
      <c r="AN53" s="15"/>
      <c r="AO53" s="15"/>
      <c r="AP53" s="22">
        <f t="shared" si="81"/>
        <v>0</v>
      </c>
      <c r="AQ53" s="12" t="e">
        <f t="shared" si="84"/>
        <v>#DIV/0!</v>
      </c>
      <c r="AR53" s="15"/>
      <c r="AS53" s="15"/>
      <c r="AT53" s="22">
        <f t="shared" si="27"/>
        <v>0</v>
      </c>
      <c r="AU53" s="12" t="e">
        <f t="shared" si="28"/>
        <v>#DIV/0!</v>
      </c>
      <c r="AV53" s="37">
        <f t="shared" si="50"/>
        <v>0</v>
      </c>
      <c r="AW53" s="13">
        <f t="shared" si="51"/>
        <v>0</v>
      </c>
      <c r="AX53" s="15">
        <v>7.55</v>
      </c>
      <c r="AY53" s="32">
        <f t="shared" si="77"/>
        <v>-7.55</v>
      </c>
      <c r="AZ53" s="33">
        <f t="shared" si="78"/>
        <v>-100</v>
      </c>
      <c r="BA53" s="15"/>
      <c r="BB53" s="15"/>
      <c r="BC53" s="22">
        <f t="shared" si="62"/>
        <v>0</v>
      </c>
      <c r="BD53" s="12" t="e">
        <f t="shared" si="56"/>
        <v>#DIV/0!</v>
      </c>
      <c r="BE53" s="15"/>
      <c r="BF53" s="15"/>
      <c r="BG53" s="22">
        <f t="shared" si="70"/>
        <v>0</v>
      </c>
      <c r="BH53" s="12" t="e">
        <f t="shared" si="80"/>
        <v>#DIV/0!</v>
      </c>
      <c r="BI53" s="15"/>
      <c r="BJ53" s="15"/>
      <c r="BK53" s="22">
        <f t="shared" si="37"/>
        <v>0</v>
      </c>
      <c r="BL53" s="12" t="e">
        <f t="shared" si="46"/>
        <v>#DIV/0!</v>
      </c>
      <c r="BM53" s="37">
        <f t="shared" si="71"/>
        <v>0</v>
      </c>
      <c r="BN53" s="13">
        <f t="shared" si="72"/>
        <v>0</v>
      </c>
      <c r="BO53" s="15">
        <v>6.86</v>
      </c>
      <c r="BP53" s="32">
        <f t="shared" si="79"/>
        <v>-6.86</v>
      </c>
      <c r="BQ53" s="33">
        <f t="shared" si="4"/>
        <v>-100</v>
      </c>
      <c r="BR53" s="37">
        <f t="shared" si="73"/>
        <v>0</v>
      </c>
      <c r="BS53" s="13">
        <f t="shared" si="74"/>
        <v>0</v>
      </c>
      <c r="BT53" s="17">
        <f t="shared" si="43"/>
        <v>-5125.59</v>
      </c>
      <c r="BU53" s="32">
        <f t="shared" si="6"/>
        <v>5125.59</v>
      </c>
      <c r="BV53" s="33">
        <f t="shared" si="7"/>
        <v>-100</v>
      </c>
    </row>
    <row r="54" spans="1:74" ht="13.5" hidden="1" customHeight="1" thickBot="1" x14ac:dyDescent="0.25">
      <c r="A54" s="2"/>
      <c r="B54" s="15"/>
      <c r="C54" s="15"/>
      <c r="D54" s="71">
        <f t="shared" si="67"/>
        <v>0</v>
      </c>
      <c r="E54" s="72" t="e">
        <f t="shared" si="1"/>
        <v>#DIV/0!</v>
      </c>
      <c r="F54" s="15"/>
      <c r="G54" s="15"/>
      <c r="H54" s="71">
        <f t="shared" si="8"/>
        <v>0</v>
      </c>
      <c r="I54" s="72" t="e">
        <f t="shared" si="9"/>
        <v>#DIV/0!</v>
      </c>
      <c r="J54" s="15"/>
      <c r="K54" s="15"/>
      <c r="L54" s="71">
        <f t="shared" si="10"/>
        <v>0</v>
      </c>
      <c r="M54" s="72" t="e">
        <f t="shared" si="11"/>
        <v>#DIV/0!</v>
      </c>
      <c r="N54" s="62">
        <f t="shared" si="68"/>
        <v>0</v>
      </c>
      <c r="O54" s="63">
        <f t="shared" si="69"/>
        <v>0</v>
      </c>
      <c r="P54" s="64">
        <v>-5560</v>
      </c>
      <c r="Q54" s="25">
        <f t="shared" si="45"/>
        <v>5560</v>
      </c>
      <c r="R54" s="26">
        <f t="shared" si="12"/>
        <v>-100</v>
      </c>
      <c r="S54" s="15"/>
      <c r="T54" s="15"/>
      <c r="U54" s="71">
        <f t="shared" si="13"/>
        <v>0</v>
      </c>
      <c r="V54" s="72" t="e">
        <f t="shared" si="14"/>
        <v>#DIV/0!</v>
      </c>
      <c r="W54" s="15"/>
      <c r="X54" s="15"/>
      <c r="Y54" s="27">
        <f t="shared" si="15"/>
        <v>0</v>
      </c>
      <c r="Z54" s="28" t="e">
        <f t="shared" si="16"/>
        <v>#DIV/0!</v>
      </c>
      <c r="AA54" s="15"/>
      <c r="AB54" s="15"/>
      <c r="AC54" s="22">
        <f t="shared" si="17"/>
        <v>0</v>
      </c>
      <c r="AD54" s="12" t="e">
        <f t="shared" si="18"/>
        <v>#DIV/0!</v>
      </c>
      <c r="AE54" s="37">
        <f t="shared" si="48"/>
        <v>0</v>
      </c>
      <c r="AF54" s="13">
        <f t="shared" si="49"/>
        <v>0</v>
      </c>
      <c r="AG54" s="15">
        <v>250</v>
      </c>
      <c r="AH54" s="32">
        <f t="shared" si="75"/>
        <v>-250</v>
      </c>
      <c r="AI54" s="33">
        <f t="shared" si="76"/>
        <v>-100</v>
      </c>
      <c r="AJ54" s="15"/>
      <c r="AK54" s="15"/>
      <c r="AL54" s="22">
        <f t="shared" si="23"/>
        <v>0</v>
      </c>
      <c r="AM54" s="12" t="e">
        <f t="shared" si="83"/>
        <v>#DIV/0!</v>
      </c>
      <c r="AN54" s="15"/>
      <c r="AO54" s="15"/>
      <c r="AP54" s="22">
        <f t="shared" si="81"/>
        <v>0</v>
      </c>
      <c r="AQ54" s="12" t="e">
        <f t="shared" si="84"/>
        <v>#DIV/0!</v>
      </c>
      <c r="AR54" s="15"/>
      <c r="AS54" s="15"/>
      <c r="AT54" s="22">
        <f t="shared" si="27"/>
        <v>0</v>
      </c>
      <c r="AU54" s="12" t="e">
        <f t="shared" si="28"/>
        <v>#DIV/0!</v>
      </c>
      <c r="AV54" s="37">
        <f t="shared" si="50"/>
        <v>0</v>
      </c>
      <c r="AW54" s="13">
        <f t="shared" si="51"/>
        <v>0</v>
      </c>
      <c r="AX54" s="15">
        <v>4.8</v>
      </c>
      <c r="AY54" s="32">
        <f t="shared" si="77"/>
        <v>-4.8</v>
      </c>
      <c r="AZ54" s="33">
        <f t="shared" si="78"/>
        <v>-100</v>
      </c>
      <c r="BA54" s="15"/>
      <c r="BB54" s="15"/>
      <c r="BC54" s="22">
        <f t="shared" si="62"/>
        <v>0</v>
      </c>
      <c r="BD54" s="12" t="e">
        <f t="shared" si="56"/>
        <v>#DIV/0!</v>
      </c>
      <c r="BE54" s="15"/>
      <c r="BF54" s="15"/>
      <c r="BG54" s="22">
        <f t="shared" si="70"/>
        <v>0</v>
      </c>
      <c r="BH54" s="12" t="e">
        <f t="shared" si="80"/>
        <v>#DIV/0!</v>
      </c>
      <c r="BI54" s="15"/>
      <c r="BJ54" s="15"/>
      <c r="BK54" s="22">
        <f t="shared" si="37"/>
        <v>0</v>
      </c>
      <c r="BL54" s="12" t="e">
        <f t="shared" si="46"/>
        <v>#DIV/0!</v>
      </c>
      <c r="BM54" s="37">
        <f t="shared" si="71"/>
        <v>0</v>
      </c>
      <c r="BN54" s="13">
        <f t="shared" si="72"/>
        <v>0</v>
      </c>
      <c r="BO54" s="15">
        <v>6.86</v>
      </c>
      <c r="BP54" s="32">
        <f t="shared" si="79"/>
        <v>-6.86</v>
      </c>
      <c r="BQ54" s="33">
        <f t="shared" si="4"/>
        <v>-100</v>
      </c>
      <c r="BR54" s="37">
        <f t="shared" si="73"/>
        <v>0</v>
      </c>
      <c r="BS54" s="13">
        <f t="shared" si="74"/>
        <v>0</v>
      </c>
      <c r="BT54" s="17">
        <f t="shared" si="43"/>
        <v>-5298.34</v>
      </c>
      <c r="BU54" s="32">
        <f t="shared" si="6"/>
        <v>5298.34</v>
      </c>
      <c r="BV54" s="33">
        <f t="shared" si="7"/>
        <v>-100</v>
      </c>
    </row>
    <row r="55" spans="1:74" ht="13.5" hidden="1" customHeight="1" x14ac:dyDescent="0.2">
      <c r="A55" s="2"/>
      <c r="B55" s="15"/>
      <c r="C55" s="15"/>
      <c r="D55" s="71">
        <f t="shared" si="67"/>
        <v>0</v>
      </c>
      <c r="E55" s="72" t="e">
        <f t="shared" si="1"/>
        <v>#DIV/0!</v>
      </c>
      <c r="F55" s="15"/>
      <c r="G55" s="15"/>
      <c r="H55" s="71">
        <f t="shared" si="8"/>
        <v>0</v>
      </c>
      <c r="I55" s="72" t="e">
        <f t="shared" si="9"/>
        <v>#DIV/0!</v>
      </c>
      <c r="J55" s="15"/>
      <c r="K55" s="15"/>
      <c r="L55" s="71">
        <f t="shared" si="10"/>
        <v>0</v>
      </c>
      <c r="M55" s="72" t="e">
        <f t="shared" si="11"/>
        <v>#DIV/0!</v>
      </c>
      <c r="N55" s="62">
        <f t="shared" si="68"/>
        <v>0</v>
      </c>
      <c r="O55" s="63">
        <f t="shared" si="69"/>
        <v>0</v>
      </c>
      <c r="P55" s="61">
        <v>-5730</v>
      </c>
      <c r="Q55" s="25"/>
      <c r="R55" s="26">
        <f t="shared" si="12"/>
        <v>-100</v>
      </c>
      <c r="S55" s="15"/>
      <c r="T55" s="15"/>
      <c r="U55" s="71">
        <f t="shared" si="13"/>
        <v>0</v>
      </c>
      <c r="V55" s="72" t="e">
        <f t="shared" si="14"/>
        <v>#DIV/0!</v>
      </c>
      <c r="W55" s="15"/>
      <c r="X55" s="15"/>
      <c r="Y55" s="27">
        <f t="shared" si="15"/>
        <v>0</v>
      </c>
      <c r="Z55" s="28" t="e">
        <f t="shared" si="16"/>
        <v>#DIV/0!</v>
      </c>
      <c r="AA55" s="15"/>
      <c r="AB55" s="15"/>
      <c r="AC55" s="22">
        <f t="shared" si="17"/>
        <v>0</v>
      </c>
      <c r="AD55" s="12" t="e">
        <f t="shared" si="18"/>
        <v>#DIV/0!</v>
      </c>
      <c r="AE55" s="37">
        <f t="shared" si="48"/>
        <v>0</v>
      </c>
      <c r="AF55" s="13">
        <f t="shared" si="49"/>
        <v>0</v>
      </c>
      <c r="AG55" s="15">
        <v>120</v>
      </c>
      <c r="AH55" s="32">
        <f t="shared" si="75"/>
        <v>-120</v>
      </c>
      <c r="AI55" s="33">
        <f t="shared" si="76"/>
        <v>-100</v>
      </c>
      <c r="AJ55" s="15"/>
      <c r="AK55" s="15"/>
      <c r="AL55" s="22">
        <f t="shared" si="23"/>
        <v>0</v>
      </c>
      <c r="AM55" s="12" t="e">
        <f t="shared" si="83"/>
        <v>#DIV/0!</v>
      </c>
      <c r="AN55" s="15"/>
      <c r="AO55" s="15"/>
      <c r="AP55" s="22">
        <f t="shared" si="81"/>
        <v>0</v>
      </c>
      <c r="AQ55" s="12" t="e">
        <f t="shared" si="84"/>
        <v>#DIV/0!</v>
      </c>
      <c r="AR55" s="15"/>
      <c r="AS55" s="15"/>
      <c r="AT55" s="22">
        <f t="shared" si="27"/>
        <v>0</v>
      </c>
      <c r="AU55" s="12" t="e">
        <f t="shared" si="28"/>
        <v>#DIV/0!</v>
      </c>
      <c r="AV55" s="37">
        <f t="shared" si="50"/>
        <v>0</v>
      </c>
      <c r="AW55" s="13">
        <f t="shared" si="51"/>
        <v>0</v>
      </c>
      <c r="AX55" s="15">
        <v>3.43</v>
      </c>
      <c r="AY55" s="32">
        <f t="shared" si="77"/>
        <v>-3.43</v>
      </c>
      <c r="AZ55" s="33">
        <f t="shared" si="78"/>
        <v>-100</v>
      </c>
      <c r="BA55" s="15"/>
      <c r="BB55" s="15"/>
      <c r="BC55" s="22">
        <f t="shared" si="62"/>
        <v>0</v>
      </c>
      <c r="BD55" s="12" t="e">
        <f t="shared" si="56"/>
        <v>#DIV/0!</v>
      </c>
      <c r="BE55" s="15"/>
      <c r="BF55" s="15"/>
      <c r="BG55" s="22">
        <f t="shared" si="70"/>
        <v>0</v>
      </c>
      <c r="BH55" s="12" t="e">
        <f t="shared" si="80"/>
        <v>#DIV/0!</v>
      </c>
      <c r="BI55" s="15"/>
      <c r="BJ55" s="15"/>
      <c r="BK55" s="22">
        <f t="shared" si="37"/>
        <v>0</v>
      </c>
      <c r="BL55" s="12" t="e">
        <f t="shared" si="46"/>
        <v>#DIV/0!</v>
      </c>
      <c r="BM55" s="37">
        <f t="shared" si="71"/>
        <v>0</v>
      </c>
      <c r="BN55" s="13">
        <f t="shared" si="72"/>
        <v>0</v>
      </c>
      <c r="BO55" s="15">
        <v>4.9000000000000004</v>
      </c>
      <c r="BP55" s="32">
        <f t="shared" si="79"/>
        <v>-4.9000000000000004</v>
      </c>
      <c r="BQ55" s="33">
        <f t="shared" si="4"/>
        <v>-100</v>
      </c>
      <c r="BR55" s="37">
        <f t="shared" si="73"/>
        <v>0</v>
      </c>
      <c r="BS55" s="13">
        <f t="shared" si="74"/>
        <v>0</v>
      </c>
      <c r="BT55" s="17">
        <f t="shared" si="43"/>
        <v>-5601.67</v>
      </c>
      <c r="BU55" s="32">
        <f t="shared" si="6"/>
        <v>5601.67</v>
      </c>
      <c r="BV55" s="33">
        <f t="shared" si="7"/>
        <v>-100</v>
      </c>
    </row>
    <row r="56" spans="1:74" ht="13.5" hidden="1" customHeight="1" thickBot="1" x14ac:dyDescent="0.25">
      <c r="A56" s="6"/>
      <c r="B56" s="16"/>
      <c r="C56" s="16"/>
      <c r="D56" s="73">
        <f t="shared" si="67"/>
        <v>0</v>
      </c>
      <c r="E56" s="74" t="e">
        <f t="shared" si="1"/>
        <v>#DIV/0!</v>
      </c>
      <c r="F56" s="16"/>
      <c r="G56" s="16"/>
      <c r="H56" s="73">
        <f t="shared" si="8"/>
        <v>0</v>
      </c>
      <c r="I56" s="74" t="e">
        <f t="shared" si="9"/>
        <v>#DIV/0!</v>
      </c>
      <c r="J56" s="16"/>
      <c r="K56" s="16"/>
      <c r="L56" s="73">
        <f t="shared" si="10"/>
        <v>0</v>
      </c>
      <c r="M56" s="74" t="e">
        <f t="shared" si="11"/>
        <v>#DIV/0!</v>
      </c>
      <c r="N56" s="62">
        <f t="shared" si="68"/>
        <v>0</v>
      </c>
      <c r="O56" s="63">
        <f t="shared" si="69"/>
        <v>0</v>
      </c>
      <c r="P56" s="64">
        <v>-5900</v>
      </c>
      <c r="Q56" s="25">
        <f t="shared" si="45"/>
        <v>5900</v>
      </c>
      <c r="R56" s="26">
        <f t="shared" si="12"/>
        <v>-100</v>
      </c>
      <c r="S56" s="16"/>
      <c r="T56" s="16"/>
      <c r="U56" s="73">
        <f t="shared" si="13"/>
        <v>0</v>
      </c>
      <c r="V56" s="74" t="e">
        <f t="shared" si="14"/>
        <v>#DIV/0!</v>
      </c>
      <c r="W56" s="16"/>
      <c r="X56" s="16"/>
      <c r="Y56" s="29">
        <f t="shared" si="15"/>
        <v>0</v>
      </c>
      <c r="Z56" s="30" t="e">
        <f t="shared" si="16"/>
        <v>#DIV/0!</v>
      </c>
      <c r="AA56" s="16"/>
      <c r="AB56" s="16"/>
      <c r="AC56" s="23">
        <f t="shared" si="17"/>
        <v>0</v>
      </c>
      <c r="AD56" s="24" t="e">
        <f t="shared" si="18"/>
        <v>#DIV/0!</v>
      </c>
      <c r="AE56" s="37">
        <f t="shared" si="48"/>
        <v>0</v>
      </c>
      <c r="AF56" s="13">
        <f t="shared" si="49"/>
        <v>0</v>
      </c>
      <c r="AG56" s="16">
        <v>453</v>
      </c>
      <c r="AH56" s="32">
        <f t="shared" si="75"/>
        <v>-453</v>
      </c>
      <c r="AI56" s="33">
        <f t="shared" si="76"/>
        <v>-100</v>
      </c>
      <c r="AJ56" s="16"/>
      <c r="AK56" s="16"/>
      <c r="AL56" s="23">
        <f t="shared" si="23"/>
        <v>0</v>
      </c>
      <c r="AM56" s="24" t="e">
        <f t="shared" si="83"/>
        <v>#DIV/0!</v>
      </c>
      <c r="AN56" s="16"/>
      <c r="AO56" s="16"/>
      <c r="AP56" s="23">
        <f t="shared" si="81"/>
        <v>0</v>
      </c>
      <c r="AQ56" s="24" t="e">
        <f t="shared" si="84"/>
        <v>#DIV/0!</v>
      </c>
      <c r="AR56" s="16"/>
      <c r="AS56" s="16"/>
      <c r="AT56" s="22">
        <f t="shared" si="27"/>
        <v>0</v>
      </c>
      <c r="AU56" s="24" t="e">
        <f t="shared" si="28"/>
        <v>#DIV/0!</v>
      </c>
      <c r="AV56" s="37">
        <f t="shared" si="50"/>
        <v>0</v>
      </c>
      <c r="AW56" s="13">
        <f t="shared" si="51"/>
        <v>0</v>
      </c>
      <c r="AX56" s="16">
        <v>3.92</v>
      </c>
      <c r="AY56" s="32">
        <f t="shared" si="77"/>
        <v>-3.92</v>
      </c>
      <c r="AZ56" s="33">
        <f t="shared" si="78"/>
        <v>-100</v>
      </c>
      <c r="BA56" s="16"/>
      <c r="BB56" s="16"/>
      <c r="BC56" s="23">
        <f t="shared" si="62"/>
        <v>0</v>
      </c>
      <c r="BD56" s="24" t="e">
        <f t="shared" si="56"/>
        <v>#DIV/0!</v>
      </c>
      <c r="BE56" s="16"/>
      <c r="BF56" s="16"/>
      <c r="BG56" s="23">
        <f t="shared" si="70"/>
        <v>0</v>
      </c>
      <c r="BH56" s="24" t="e">
        <f t="shared" si="80"/>
        <v>#DIV/0!</v>
      </c>
      <c r="BI56" s="16"/>
      <c r="BJ56" s="16"/>
      <c r="BK56" s="22">
        <f t="shared" si="37"/>
        <v>0</v>
      </c>
      <c r="BL56" s="24" t="e">
        <f t="shared" si="46"/>
        <v>#DIV/0!</v>
      </c>
      <c r="BM56" s="37">
        <f t="shared" si="71"/>
        <v>0</v>
      </c>
      <c r="BN56" s="13">
        <f t="shared" si="72"/>
        <v>0</v>
      </c>
      <c r="BO56" s="16">
        <v>6.86</v>
      </c>
      <c r="BP56" s="32">
        <f t="shared" si="79"/>
        <v>-6.86</v>
      </c>
      <c r="BQ56" s="33">
        <f t="shared" si="4"/>
        <v>-100</v>
      </c>
      <c r="BR56" s="37">
        <f t="shared" si="73"/>
        <v>0</v>
      </c>
      <c r="BS56" s="13">
        <f t="shared" si="74"/>
        <v>0</v>
      </c>
      <c r="BT56" s="17">
        <f t="shared" si="43"/>
        <v>-5436.22</v>
      </c>
      <c r="BU56" s="32">
        <f t="shared" si="6"/>
        <v>5436.22</v>
      </c>
      <c r="BV56" s="33">
        <f t="shared" si="7"/>
        <v>-100</v>
      </c>
    </row>
    <row r="57" spans="1:74" ht="25.5" customHeight="1" thickBot="1" x14ac:dyDescent="0.25">
      <c r="A57" s="7" t="s">
        <v>25</v>
      </c>
      <c r="B57" s="8">
        <f>SUM(B41:B56)</f>
        <v>244.20000000000002</v>
      </c>
      <c r="C57" s="8">
        <f>SUM(C41:C49)</f>
        <v>303.77</v>
      </c>
      <c r="D57" s="8">
        <f t="shared" si="67"/>
        <v>59.569999999999965</v>
      </c>
      <c r="E57" s="9">
        <f t="shared" si="1"/>
        <v>24.39393939393937</v>
      </c>
      <c r="F57" s="8">
        <f>SUM(F41:F56)</f>
        <v>232.81900000000002</v>
      </c>
      <c r="G57" s="8">
        <f>SUM(G41:G56)</f>
        <v>215.21</v>
      </c>
      <c r="H57" s="8">
        <f t="shared" si="8"/>
        <v>-17.609000000000009</v>
      </c>
      <c r="I57" s="9">
        <f t="shared" si="9"/>
        <v>-7.5633861497558241</v>
      </c>
      <c r="J57" s="8">
        <f>SUM(J41:J56)</f>
        <v>196.51000000000002</v>
      </c>
      <c r="K57" s="8">
        <f>SUM(K41:K56)</f>
        <v>200.32999999999996</v>
      </c>
      <c r="L57" s="8">
        <f t="shared" si="10"/>
        <v>3.8199999999999363</v>
      </c>
      <c r="M57" s="9">
        <f t="shared" si="11"/>
        <v>1.9439214289348916</v>
      </c>
      <c r="N57" s="8">
        <f>SUM(N41:N56)</f>
        <v>673.529</v>
      </c>
      <c r="O57" s="8">
        <f>SUM(O41:O56)</f>
        <v>719.31</v>
      </c>
      <c r="P57" s="8">
        <f>SUM(P41:P49)</f>
        <v>906.29999999999984</v>
      </c>
      <c r="Q57" s="154">
        <f t="shared" si="45"/>
        <v>-186.9899999999999</v>
      </c>
      <c r="R57" s="151">
        <f t="shared" si="12"/>
        <v>-20.632240979808003</v>
      </c>
      <c r="S57" s="8">
        <f>SUM(S41:S56)</f>
        <v>96.679999999999993</v>
      </c>
      <c r="T57" s="8">
        <f>SUM(T41:T56)</f>
        <v>0</v>
      </c>
      <c r="U57" s="8">
        <f t="shared" si="13"/>
        <v>-96.679999999999993</v>
      </c>
      <c r="V57" s="9">
        <f t="shared" si="14"/>
        <v>-100</v>
      </c>
      <c r="W57" s="8">
        <f>SUM(W41:W56)</f>
        <v>0</v>
      </c>
      <c r="X57" s="8">
        <f>SUM(X41:X56)</f>
        <v>0</v>
      </c>
      <c r="Y57" s="8">
        <f t="shared" si="15"/>
        <v>0</v>
      </c>
      <c r="Z57" s="9" t="e">
        <f t="shared" si="16"/>
        <v>#DIV/0!</v>
      </c>
      <c r="AA57" s="8">
        <f>SUM(AA41:AA56)</f>
        <v>0</v>
      </c>
      <c r="AB57" s="8">
        <f>SUM(AB41:AB56)</f>
        <v>0</v>
      </c>
      <c r="AC57" s="8">
        <f t="shared" si="17"/>
        <v>0</v>
      </c>
      <c r="AD57" s="9" t="e">
        <f t="shared" si="18"/>
        <v>#DIV/0!</v>
      </c>
      <c r="AE57" s="8">
        <f>SUM(AE41:AE56)</f>
        <v>96.679999999999993</v>
      </c>
      <c r="AF57" s="8">
        <f>SUM(AF41:AF56)</f>
        <v>0</v>
      </c>
      <c r="AG57" s="8">
        <f>SUM(AG41:AG49)</f>
        <v>104.59999999999998</v>
      </c>
      <c r="AH57" s="8">
        <f>SUM(AF57-AG57)</f>
        <v>-104.59999999999998</v>
      </c>
      <c r="AI57" s="9">
        <f>(AF57/AG57-1)*100</f>
        <v>-100</v>
      </c>
      <c r="AJ57" s="8">
        <f>SUM(AJ41:AJ56)</f>
        <v>0</v>
      </c>
      <c r="AK57" s="8">
        <f>SUM(AK41:AK56)</f>
        <v>0</v>
      </c>
      <c r="AL57" s="8">
        <f t="shared" si="23"/>
        <v>0</v>
      </c>
      <c r="AM57" s="9" t="e">
        <f t="shared" si="83"/>
        <v>#DIV/0!</v>
      </c>
      <c r="AN57" s="8">
        <f>SUM(AN41:AN56)</f>
        <v>0</v>
      </c>
      <c r="AO57" s="8">
        <f>SUM(AO41:AO56)</f>
        <v>0</v>
      </c>
      <c r="AP57" s="8">
        <f t="shared" si="81"/>
        <v>0</v>
      </c>
      <c r="AQ57" s="9" t="e">
        <f t="shared" si="84"/>
        <v>#DIV/0!</v>
      </c>
      <c r="AR57" s="8">
        <f>SUM(AR41:AR56)</f>
        <v>0</v>
      </c>
      <c r="AS57" s="8">
        <f>SUM(AS41:AS56)</f>
        <v>0</v>
      </c>
      <c r="AT57" s="8">
        <f t="shared" si="27"/>
        <v>0</v>
      </c>
      <c r="AU57" s="9" t="e">
        <f t="shared" si="28"/>
        <v>#DIV/0!</v>
      </c>
      <c r="AV57" s="8">
        <f>SUM(AV41:AV56)</f>
        <v>0</v>
      </c>
      <c r="AW57" s="8">
        <f>SUM(AW41:AW56)</f>
        <v>0</v>
      </c>
      <c r="AX57" s="8">
        <v>0</v>
      </c>
      <c r="AY57" s="8">
        <f>SUM(AW57-AX57)</f>
        <v>0</v>
      </c>
      <c r="AZ57" s="9" t="e">
        <f>(AW57/AX57-1)*100</f>
        <v>#DIV/0!</v>
      </c>
      <c r="BA57" s="8">
        <f>SUM(BA41:BA56)</f>
        <v>121.03400000000002</v>
      </c>
      <c r="BB57" s="8">
        <f>BB49</f>
        <v>0</v>
      </c>
      <c r="BC57" s="8">
        <f t="shared" si="62"/>
        <v>-121.03400000000002</v>
      </c>
      <c r="BD57" s="9">
        <f t="shared" si="56"/>
        <v>-100</v>
      </c>
      <c r="BE57" s="8">
        <f>SUM(BE41:BE56)</f>
        <v>208.13</v>
      </c>
      <c r="BF57" s="8">
        <f>SUM(BF41:BF49)</f>
        <v>0</v>
      </c>
      <c r="BG57" s="8">
        <f>SUM(BG41:BG56)</f>
        <v>-208.13</v>
      </c>
      <c r="BH57" s="151">
        <f t="shared" ref="BH57:BH61" si="85">(BF57/BE57-1)*100</f>
        <v>-100</v>
      </c>
      <c r="BI57" s="8">
        <f>SUM(BI41:BI56)</f>
        <v>256.08999999999997</v>
      </c>
      <c r="BJ57" s="8">
        <f>SUM(BJ41:BJ56)</f>
        <v>0</v>
      </c>
      <c r="BK57" s="8">
        <f t="shared" si="37"/>
        <v>-256.08999999999997</v>
      </c>
      <c r="BL57" s="9">
        <f t="shared" si="46"/>
        <v>-100</v>
      </c>
      <c r="BM57" s="8">
        <f>SUM(BM41:BM56)</f>
        <v>585.25400000000002</v>
      </c>
      <c r="BN57" s="8">
        <f>SUM(BN41:BN56)</f>
        <v>0</v>
      </c>
      <c r="BO57" s="90">
        <f>SUM(BO41:BO49)</f>
        <v>732.1</v>
      </c>
      <c r="BP57" s="8">
        <f>SUM(BN57-BO57)</f>
        <v>-732.1</v>
      </c>
      <c r="BQ57" s="9">
        <f>(BN57/BO57-1)*100</f>
        <v>-100</v>
      </c>
      <c r="BR57" s="8">
        <f>SUM(BR41:BR56)</f>
        <v>1355.463</v>
      </c>
      <c r="BS57" s="8">
        <f>SUM(BS41:BS56)</f>
        <v>719.31</v>
      </c>
      <c r="BT57" s="152">
        <f t="shared" si="43"/>
        <v>1743</v>
      </c>
      <c r="BU57" s="8">
        <f>SUM(BS57-BT57)</f>
        <v>-1023.69</v>
      </c>
      <c r="BV57" s="9">
        <f>(BS57/BT57-1)*100</f>
        <v>-58.731497418244416</v>
      </c>
    </row>
    <row r="58" spans="1:74" ht="13.5" customHeight="1" thickBot="1" x14ac:dyDescent="0.25">
      <c r="A58" s="2" t="s">
        <v>30</v>
      </c>
      <c r="B58" s="15">
        <v>4.38</v>
      </c>
      <c r="C58" s="15">
        <v>4.7300000000000004</v>
      </c>
      <c r="D58" s="71">
        <f t="shared" si="67"/>
        <v>0.35000000000000053</v>
      </c>
      <c r="E58" s="40">
        <f t="shared" si="1"/>
        <v>7.9908675799086781</v>
      </c>
      <c r="F58" s="15">
        <v>5.43</v>
      </c>
      <c r="G58" s="15">
        <v>3.27</v>
      </c>
      <c r="H58" s="71">
        <f t="shared" si="8"/>
        <v>-2.1599999999999997</v>
      </c>
      <c r="I58" s="72">
        <f t="shared" si="9"/>
        <v>-39.77900552486188</v>
      </c>
      <c r="J58" s="15">
        <v>4</v>
      </c>
      <c r="K58" s="15">
        <v>3.3</v>
      </c>
      <c r="L58" s="71">
        <f t="shared" si="10"/>
        <v>-0.70000000000000018</v>
      </c>
      <c r="M58" s="72">
        <f t="shared" si="11"/>
        <v>-17.500000000000004</v>
      </c>
      <c r="N58" s="62">
        <f t="shared" si="68"/>
        <v>13.809999999999999</v>
      </c>
      <c r="O58" s="63">
        <f t="shared" si="69"/>
        <v>11.3</v>
      </c>
      <c r="P58" s="64">
        <v>29.2</v>
      </c>
      <c r="Q58" s="25">
        <f t="shared" si="45"/>
        <v>-17.899999999999999</v>
      </c>
      <c r="R58" s="26">
        <f t="shared" si="12"/>
        <v>-61.30136986301369</v>
      </c>
      <c r="S58" s="15">
        <v>1.75</v>
      </c>
      <c r="T58" s="15">
        <v>0</v>
      </c>
      <c r="U58" s="71">
        <f t="shared" si="13"/>
        <v>-1.75</v>
      </c>
      <c r="V58" s="72">
        <f t="shared" si="14"/>
        <v>-100</v>
      </c>
      <c r="W58" s="15"/>
      <c r="X58" s="15"/>
      <c r="Y58" s="71">
        <f t="shared" si="15"/>
        <v>0</v>
      </c>
      <c r="Z58" s="72" t="e">
        <f t="shared" si="16"/>
        <v>#DIV/0!</v>
      </c>
      <c r="AA58" s="15"/>
      <c r="AB58" s="15"/>
      <c r="AC58" s="71">
        <f t="shared" si="17"/>
        <v>0</v>
      </c>
      <c r="AD58" s="72" t="e">
        <f t="shared" si="18"/>
        <v>#DIV/0!</v>
      </c>
      <c r="AE58" s="62">
        <f t="shared" si="48"/>
        <v>1.75</v>
      </c>
      <c r="AF58" s="63">
        <f t="shared" si="49"/>
        <v>0</v>
      </c>
      <c r="AG58" s="64">
        <v>3.4</v>
      </c>
      <c r="AH58" s="25">
        <f t="shared" ref="AH58:AH59" si="86">SUM(AF58-AG58)</f>
        <v>-3.4</v>
      </c>
      <c r="AI58" s="26">
        <f t="shared" ref="AI58:AI59" si="87">(AF58/AG58-1)*100</f>
        <v>-100</v>
      </c>
      <c r="AJ58" s="15"/>
      <c r="AK58" s="15"/>
      <c r="AL58" s="71">
        <f t="shared" si="23"/>
        <v>0</v>
      </c>
      <c r="AM58" s="72" t="e">
        <f t="shared" si="83"/>
        <v>#DIV/0!</v>
      </c>
      <c r="AN58" s="15"/>
      <c r="AO58" s="15"/>
      <c r="AP58" s="71">
        <f t="shared" si="81"/>
        <v>0</v>
      </c>
      <c r="AQ58" s="72" t="e">
        <f t="shared" si="84"/>
        <v>#DIV/0!</v>
      </c>
      <c r="AR58" s="15"/>
      <c r="AS58" s="15"/>
      <c r="AT58" s="71">
        <f t="shared" si="27"/>
        <v>0</v>
      </c>
      <c r="AU58" s="72" t="e">
        <f t="shared" si="28"/>
        <v>#DIV/0!</v>
      </c>
      <c r="AV58" s="62">
        <f t="shared" si="50"/>
        <v>0</v>
      </c>
      <c r="AW58" s="63">
        <f t="shared" si="51"/>
        <v>0</v>
      </c>
      <c r="AX58" s="64">
        <v>0</v>
      </c>
      <c r="AY58" s="25">
        <f t="shared" ref="AY58:AY59" si="88">SUM(AW58-AX58)</f>
        <v>0</v>
      </c>
      <c r="AZ58" s="26" t="e">
        <f t="shared" ref="AZ58:AZ59" si="89">(AW58/AX58-1)*100</f>
        <v>#DIV/0!</v>
      </c>
      <c r="BA58" s="15">
        <v>2.1</v>
      </c>
      <c r="BB58" s="15">
        <v>0</v>
      </c>
      <c r="BC58" s="71">
        <f t="shared" si="62"/>
        <v>-2.1</v>
      </c>
      <c r="BD58" s="72">
        <f t="shared" si="56"/>
        <v>-100</v>
      </c>
      <c r="BE58" s="15">
        <v>3.06</v>
      </c>
      <c r="BF58" s="15">
        <v>0</v>
      </c>
      <c r="BG58" s="71">
        <f t="shared" ref="BG58:BG61" si="90">SUM(BF58-BE58)</f>
        <v>-3.06</v>
      </c>
      <c r="BH58" s="72">
        <f t="shared" si="85"/>
        <v>-100</v>
      </c>
      <c r="BI58" s="15">
        <v>3.51</v>
      </c>
      <c r="BJ58" s="15">
        <v>0</v>
      </c>
      <c r="BK58" s="71">
        <f t="shared" si="37"/>
        <v>-3.51</v>
      </c>
      <c r="BL58" s="72">
        <f t="shared" si="46"/>
        <v>-100</v>
      </c>
      <c r="BM58" s="62">
        <f>BA58+BE58+BI58</f>
        <v>8.67</v>
      </c>
      <c r="BN58" s="63">
        <f>BB58++BF58++BJ58</f>
        <v>0</v>
      </c>
      <c r="BO58" s="64">
        <v>23.6</v>
      </c>
      <c r="BP58" s="25">
        <f t="shared" ref="BP58:BP59" si="91">SUM(BN58-BO58)</f>
        <v>-23.6</v>
      </c>
      <c r="BQ58" s="26">
        <f t="shared" ref="BQ58:BQ59" si="92">(BN58/BO58-1)*100</f>
        <v>-100</v>
      </c>
      <c r="BR58" s="161">
        <f t="shared" ref="BR58:BS59" si="93">N58+AE58+AV58+BM58</f>
        <v>24.229999999999997</v>
      </c>
      <c r="BS58" s="162">
        <f t="shared" si="93"/>
        <v>11.3</v>
      </c>
      <c r="BT58" s="163">
        <f t="shared" si="43"/>
        <v>56.2</v>
      </c>
      <c r="BU58" s="98">
        <f t="shared" ref="BU58:BU59" si="94">SUM(BS58-BT58)</f>
        <v>-44.900000000000006</v>
      </c>
      <c r="BV58" s="99">
        <f t="shared" ref="BV58:BV59" si="95">(BS58/BT58-1)*100</f>
        <v>-79.893238434163706</v>
      </c>
    </row>
    <row r="59" spans="1:74" ht="13.5" customHeight="1" thickBot="1" x14ac:dyDescent="0.25">
      <c r="A59" s="6" t="s">
        <v>31</v>
      </c>
      <c r="B59" s="16">
        <v>26.4</v>
      </c>
      <c r="C59" s="16">
        <v>33.299999999999997</v>
      </c>
      <c r="D59" s="73">
        <f t="shared" si="67"/>
        <v>6.8999999999999986</v>
      </c>
      <c r="E59" s="196">
        <f t="shared" si="1"/>
        <v>26.136363636363626</v>
      </c>
      <c r="F59" s="16">
        <v>22.7</v>
      </c>
      <c r="G59" s="16">
        <v>23</v>
      </c>
      <c r="H59" s="73">
        <f t="shared" si="8"/>
        <v>0.30000000000000071</v>
      </c>
      <c r="I59" s="196">
        <f t="shared" si="9"/>
        <v>1.3215859030837107</v>
      </c>
      <c r="J59" s="16">
        <v>22.8</v>
      </c>
      <c r="K59" s="16">
        <v>20</v>
      </c>
      <c r="L59" s="73">
        <f t="shared" si="10"/>
        <v>-2.8000000000000007</v>
      </c>
      <c r="M59" s="74">
        <f t="shared" si="11"/>
        <v>-12.280701754385969</v>
      </c>
      <c r="N59" s="62">
        <f t="shared" si="68"/>
        <v>71.899999999999991</v>
      </c>
      <c r="O59" s="63">
        <f t="shared" si="69"/>
        <v>76.3</v>
      </c>
      <c r="P59" s="61">
        <v>89.6</v>
      </c>
      <c r="Q59" s="25">
        <f t="shared" si="45"/>
        <v>-13.299999999999997</v>
      </c>
      <c r="R59" s="26">
        <f t="shared" si="12"/>
        <v>-14.84375</v>
      </c>
      <c r="S59" s="16">
        <v>12.2</v>
      </c>
      <c r="T59" s="16">
        <v>0</v>
      </c>
      <c r="U59" s="73">
        <f t="shared" si="13"/>
        <v>-12.2</v>
      </c>
      <c r="V59" s="74">
        <f t="shared" si="14"/>
        <v>-100</v>
      </c>
      <c r="W59" s="16"/>
      <c r="X59" s="16"/>
      <c r="Y59" s="73">
        <f t="shared" si="15"/>
        <v>0</v>
      </c>
      <c r="Z59" s="74" t="e">
        <f t="shared" si="16"/>
        <v>#DIV/0!</v>
      </c>
      <c r="AA59" s="16"/>
      <c r="AB59" s="16"/>
      <c r="AC59" s="73">
        <f t="shared" si="17"/>
        <v>0</v>
      </c>
      <c r="AD59" s="74" t="e">
        <f t="shared" si="18"/>
        <v>#DIV/0!</v>
      </c>
      <c r="AE59" s="62">
        <f t="shared" si="48"/>
        <v>12.2</v>
      </c>
      <c r="AF59" s="63">
        <f t="shared" si="49"/>
        <v>0</v>
      </c>
      <c r="AG59" s="67">
        <v>10.3</v>
      </c>
      <c r="AH59" s="25">
        <f t="shared" si="86"/>
        <v>-10.3</v>
      </c>
      <c r="AI59" s="26">
        <f t="shared" si="87"/>
        <v>-100</v>
      </c>
      <c r="AJ59" s="16"/>
      <c r="AK59" s="16"/>
      <c r="AL59" s="73">
        <f t="shared" si="23"/>
        <v>0</v>
      </c>
      <c r="AM59" s="74" t="e">
        <f t="shared" si="83"/>
        <v>#DIV/0!</v>
      </c>
      <c r="AN59" s="16"/>
      <c r="AO59" s="16"/>
      <c r="AP59" s="73">
        <f t="shared" si="81"/>
        <v>0</v>
      </c>
      <c r="AQ59" s="74" t="e">
        <f t="shared" si="84"/>
        <v>#DIV/0!</v>
      </c>
      <c r="AR59" s="16"/>
      <c r="AS59" s="16"/>
      <c r="AT59" s="73">
        <f t="shared" si="27"/>
        <v>0</v>
      </c>
      <c r="AU59" s="74" t="e">
        <f t="shared" si="28"/>
        <v>#DIV/0!</v>
      </c>
      <c r="AV59" s="62">
        <f t="shared" si="50"/>
        <v>0</v>
      </c>
      <c r="AW59" s="63">
        <f t="shared" si="51"/>
        <v>0</v>
      </c>
      <c r="AX59" s="67">
        <v>0</v>
      </c>
      <c r="AY59" s="25">
        <f t="shared" si="88"/>
        <v>0</v>
      </c>
      <c r="AZ59" s="26" t="e">
        <f t="shared" si="89"/>
        <v>#DIV/0!</v>
      </c>
      <c r="BA59" s="16">
        <v>13.6</v>
      </c>
      <c r="BB59" s="16">
        <v>0</v>
      </c>
      <c r="BC59" s="73">
        <f t="shared" si="62"/>
        <v>-13.6</v>
      </c>
      <c r="BD59" s="74">
        <f t="shared" si="56"/>
        <v>-100</v>
      </c>
      <c r="BE59" s="16">
        <v>20.8</v>
      </c>
      <c r="BF59" s="16">
        <v>0</v>
      </c>
      <c r="BG59" s="73">
        <f t="shared" si="90"/>
        <v>-20.8</v>
      </c>
      <c r="BH59" s="74">
        <f t="shared" si="85"/>
        <v>-100</v>
      </c>
      <c r="BI59" s="16">
        <v>27.3</v>
      </c>
      <c r="BJ59" s="16">
        <v>0</v>
      </c>
      <c r="BK59" s="73">
        <f t="shared" si="37"/>
        <v>-27.3</v>
      </c>
      <c r="BL59" s="74">
        <f t="shared" si="46"/>
        <v>-100</v>
      </c>
      <c r="BM59" s="62">
        <f>BA59+BE59+BI59</f>
        <v>61.7</v>
      </c>
      <c r="BN59" s="63">
        <f>BB59++BF59++BJ59</f>
        <v>0</v>
      </c>
      <c r="BO59" s="67">
        <v>72.400000000000006</v>
      </c>
      <c r="BP59" s="25">
        <f t="shared" si="91"/>
        <v>-72.400000000000006</v>
      </c>
      <c r="BQ59" s="26">
        <f t="shared" si="92"/>
        <v>-100</v>
      </c>
      <c r="BR59" s="161">
        <f t="shared" si="93"/>
        <v>145.80000000000001</v>
      </c>
      <c r="BS59" s="162">
        <f t="shared" si="93"/>
        <v>76.3</v>
      </c>
      <c r="BT59" s="163">
        <f t="shared" si="43"/>
        <v>172.3</v>
      </c>
      <c r="BU59" s="98">
        <f t="shared" si="94"/>
        <v>-96.000000000000014</v>
      </c>
      <c r="BV59" s="99">
        <f t="shared" si="95"/>
        <v>-55.716773070226353</v>
      </c>
    </row>
    <row r="60" spans="1:74" ht="29.25" customHeight="1" thickBot="1" x14ac:dyDescent="0.25">
      <c r="A60" s="7" t="s">
        <v>26</v>
      </c>
      <c r="B60" s="8">
        <f>SUM(B58:B59)</f>
        <v>30.779999999999998</v>
      </c>
      <c r="C60" s="8">
        <f>SUM(C58:C59)</f>
        <v>38.03</v>
      </c>
      <c r="D60" s="8">
        <f t="shared" si="67"/>
        <v>7.2500000000000036</v>
      </c>
      <c r="E60" s="195">
        <f t="shared" si="1"/>
        <v>23.554256010396379</v>
      </c>
      <c r="F60" s="8">
        <f>SUM(F58:F59)</f>
        <v>28.13</v>
      </c>
      <c r="G60" s="8">
        <f>SUM(G58:G59)</f>
        <v>26.27</v>
      </c>
      <c r="H60" s="8">
        <f t="shared" si="8"/>
        <v>-1.8599999999999994</v>
      </c>
      <c r="I60" s="9">
        <f t="shared" si="9"/>
        <v>-6.6121578386064694</v>
      </c>
      <c r="J60" s="8">
        <f>SUM(J58:J59)</f>
        <v>26.8</v>
      </c>
      <c r="K60" s="8">
        <f>SUM(K58:K59)</f>
        <v>23.3</v>
      </c>
      <c r="L60" s="8">
        <f t="shared" si="10"/>
        <v>-3.5</v>
      </c>
      <c r="M60" s="9">
        <f t="shared" si="11"/>
        <v>-13.059701492537313</v>
      </c>
      <c r="N60" s="8">
        <f>SUM(N58:N59)</f>
        <v>85.71</v>
      </c>
      <c r="O60" s="8">
        <f>SUM(O58:O59)</f>
        <v>87.6</v>
      </c>
      <c r="P60" s="155">
        <f>SUM(P58:P59)</f>
        <v>118.8</v>
      </c>
      <c r="Q60" s="154">
        <f t="shared" si="45"/>
        <v>-31.200000000000003</v>
      </c>
      <c r="R60" s="151">
        <f t="shared" si="12"/>
        <v>-26.262626262626267</v>
      </c>
      <c r="S60" s="8">
        <f>SUM(S58:S59)</f>
        <v>13.95</v>
      </c>
      <c r="T60" s="8">
        <f>SUM(T58:T59)</f>
        <v>0</v>
      </c>
      <c r="U60" s="8">
        <f t="shared" si="13"/>
        <v>-13.95</v>
      </c>
      <c r="V60" s="9">
        <f t="shared" si="14"/>
        <v>-100</v>
      </c>
      <c r="W60" s="8">
        <f>SUM(W58:W59)</f>
        <v>0</v>
      </c>
      <c r="X60" s="8">
        <f>SUM(X58:X59)</f>
        <v>0</v>
      </c>
      <c r="Y60" s="8">
        <f t="shared" si="15"/>
        <v>0</v>
      </c>
      <c r="Z60" s="9" t="e">
        <f t="shared" si="16"/>
        <v>#DIV/0!</v>
      </c>
      <c r="AA60" s="8">
        <f>SUM(AA58:AA59)</f>
        <v>0</v>
      </c>
      <c r="AB60" s="8">
        <f>SUM(AB58:AB59)</f>
        <v>0</v>
      </c>
      <c r="AC60" s="8">
        <f t="shared" si="17"/>
        <v>0</v>
      </c>
      <c r="AD60" s="9" t="e">
        <f t="shared" si="18"/>
        <v>#DIV/0!</v>
      </c>
      <c r="AE60" s="8">
        <f>SUM(AE58:AE59)</f>
        <v>13.95</v>
      </c>
      <c r="AF60" s="8">
        <f>SUM(AF58:AF59)</f>
        <v>0</v>
      </c>
      <c r="AG60" s="8">
        <f>SUM(AG58:AG59)</f>
        <v>13.700000000000001</v>
      </c>
      <c r="AH60" s="8">
        <f>SUM(AF60-AG60)</f>
        <v>-13.700000000000001</v>
      </c>
      <c r="AI60" s="9">
        <f>(AF60/AG60-1)*100</f>
        <v>-100</v>
      </c>
      <c r="AJ60" s="8">
        <f>SUM(AJ58:AJ59)</f>
        <v>0</v>
      </c>
      <c r="AK60" s="8">
        <f>SUM(AK58:AK59)</f>
        <v>0</v>
      </c>
      <c r="AL60" s="8">
        <f t="shared" si="23"/>
        <v>0</v>
      </c>
      <c r="AM60" s="9" t="e">
        <f t="shared" si="83"/>
        <v>#DIV/0!</v>
      </c>
      <c r="AN60" s="8">
        <f>SUM(AN58:AN59)</f>
        <v>0</v>
      </c>
      <c r="AO60" s="8">
        <f>SUM(AO58:AO59)</f>
        <v>0</v>
      </c>
      <c r="AP60" s="8">
        <f t="shared" si="81"/>
        <v>0</v>
      </c>
      <c r="AQ60" s="9" t="e">
        <f t="shared" si="84"/>
        <v>#DIV/0!</v>
      </c>
      <c r="AR60" s="8">
        <f>SUM(AR58:AR59)</f>
        <v>0</v>
      </c>
      <c r="AS60" s="8">
        <f>SUM(AS58:AS59)</f>
        <v>0</v>
      </c>
      <c r="AT60" s="8">
        <f t="shared" si="27"/>
        <v>0</v>
      </c>
      <c r="AU60" s="9" t="e">
        <f t="shared" si="28"/>
        <v>#DIV/0!</v>
      </c>
      <c r="AV60" s="8">
        <f>SUM(AV58:AV59)</f>
        <v>0</v>
      </c>
      <c r="AW60" s="8">
        <f>SUM(AW58:AW59)</f>
        <v>0</v>
      </c>
      <c r="AX60" s="8">
        <f>SUM(AX58:AX59)</f>
        <v>0</v>
      </c>
      <c r="AY60" s="8">
        <f>SUM(AW60-AX60)</f>
        <v>0</v>
      </c>
      <c r="AZ60" s="9" t="e">
        <f>(AW60/AX60-1)*100</f>
        <v>#DIV/0!</v>
      </c>
      <c r="BA60" s="8">
        <f>SUM(BA58:BA59)</f>
        <v>15.7</v>
      </c>
      <c r="BB60" s="8">
        <f>SUM(BB58:BB59)</f>
        <v>0</v>
      </c>
      <c r="BC60" s="8">
        <f t="shared" si="62"/>
        <v>-15.7</v>
      </c>
      <c r="BD60" s="9">
        <f t="shared" si="56"/>
        <v>-100</v>
      </c>
      <c r="BE60" s="8">
        <f>SUM(BE58:BE59)</f>
        <v>23.86</v>
      </c>
      <c r="BF60" s="8">
        <f>SUM(BF58:BF59)</f>
        <v>0</v>
      </c>
      <c r="BG60" s="8">
        <f t="shared" si="90"/>
        <v>-23.86</v>
      </c>
      <c r="BH60" s="9">
        <f t="shared" si="85"/>
        <v>-100</v>
      </c>
      <c r="BI60" s="8">
        <f>SUM(BI58:BI59)</f>
        <v>30.810000000000002</v>
      </c>
      <c r="BJ60" s="8">
        <f>SUM(BJ58:BJ59)</f>
        <v>0</v>
      </c>
      <c r="BK60" s="8">
        <f t="shared" si="37"/>
        <v>-30.810000000000002</v>
      </c>
      <c r="BL60" s="9">
        <f t="shared" si="46"/>
        <v>-100</v>
      </c>
      <c r="BM60" s="8">
        <f>SUM(BM58:BM59)</f>
        <v>70.37</v>
      </c>
      <c r="BN60" s="8">
        <f>SUM(BN58:BN59)</f>
        <v>0</v>
      </c>
      <c r="BO60" s="8">
        <f>SUM(BO58:BO59)</f>
        <v>96</v>
      </c>
      <c r="BP60" s="8">
        <f>SUM(BN60-BO60)</f>
        <v>-96</v>
      </c>
      <c r="BQ60" s="9">
        <f>(BN60/BO60-1)*100</f>
        <v>-100</v>
      </c>
      <c r="BR60" s="8">
        <f>SUM(BR58:BR59)</f>
        <v>170.03</v>
      </c>
      <c r="BS60" s="8">
        <f>SUM(BS58:BS59)</f>
        <v>87.6</v>
      </c>
      <c r="BT60" s="153">
        <f t="shared" si="43"/>
        <v>228.5</v>
      </c>
      <c r="BU60" s="8">
        <f>SUM(BS60-BT60)</f>
        <v>-140.9</v>
      </c>
      <c r="BV60" s="9">
        <f>(BS60/BT60-1)*100</f>
        <v>-61.663019693654263</v>
      </c>
    </row>
    <row r="61" spans="1:74" ht="13.5" customHeight="1" thickBot="1" x14ac:dyDescent="0.25">
      <c r="A61" s="4" t="s">
        <v>27</v>
      </c>
      <c r="B61" s="10">
        <f>SUM(B40+B57+B60)</f>
        <v>1086.5939999999998</v>
      </c>
      <c r="C61" s="10">
        <f>SUM(C40+C57+C60)</f>
        <v>1315.8104999999998</v>
      </c>
      <c r="D61" s="197">
        <f t="shared" si="67"/>
        <v>229.2165</v>
      </c>
      <c r="E61" s="11">
        <f t="shared" si="1"/>
        <v>21.094953588920973</v>
      </c>
      <c r="F61" s="10">
        <f>SUM(F40+F57+F60)</f>
        <v>1058.5866000000001</v>
      </c>
      <c r="G61" s="10">
        <f>SUM(G40+G57+G60)</f>
        <v>1054.0605999999998</v>
      </c>
      <c r="H61" s="10">
        <f t="shared" si="8"/>
        <v>-4.5260000000002947</v>
      </c>
      <c r="I61" s="11">
        <f t="shared" si="9"/>
        <v>-0.42755122726854111</v>
      </c>
      <c r="J61" s="10">
        <f>SUM(J40+J57+J60)</f>
        <v>996.77100000000019</v>
      </c>
      <c r="K61" s="10">
        <f>SUM(K40+K57+K60)</f>
        <v>873.80039999999985</v>
      </c>
      <c r="L61" s="10">
        <f t="shared" si="10"/>
        <v>-122.97060000000033</v>
      </c>
      <c r="M61" s="11">
        <f t="shared" si="11"/>
        <v>-12.336895836656591</v>
      </c>
      <c r="N61" s="10">
        <f>SUM(N40+N57+N60)</f>
        <v>3214.438599999999</v>
      </c>
      <c r="O61" s="10">
        <f>SUM(O40+O57+O60)</f>
        <v>3306.3214999999987</v>
      </c>
      <c r="P61" s="100">
        <f>P40+P57+P60</f>
        <v>4004.8</v>
      </c>
      <c r="Q61" s="93">
        <f t="shared" si="45"/>
        <v>-698.47850000000153</v>
      </c>
      <c r="R61" s="94">
        <f t="shared" si="12"/>
        <v>-17.441033260087934</v>
      </c>
      <c r="S61" s="10">
        <f>SUM(S40+S57+S60)</f>
        <v>444.03000000000003</v>
      </c>
      <c r="T61" s="10">
        <f>SUM(T40+T57+T60)</f>
        <v>0</v>
      </c>
      <c r="U61" s="10">
        <f t="shared" si="13"/>
        <v>-444.03000000000003</v>
      </c>
      <c r="V61" s="11">
        <f t="shared" si="14"/>
        <v>-100</v>
      </c>
      <c r="W61" s="10">
        <f>SUM(W40+W57+W60)</f>
        <v>0</v>
      </c>
      <c r="X61" s="10">
        <f>SUM(X40+X57+X60)</f>
        <v>0</v>
      </c>
      <c r="Y61" s="10">
        <f t="shared" si="15"/>
        <v>0</v>
      </c>
      <c r="Z61" s="11" t="e">
        <f t="shared" si="16"/>
        <v>#DIV/0!</v>
      </c>
      <c r="AA61" s="10">
        <f>SUM(AA40+AA57+AA60)</f>
        <v>0</v>
      </c>
      <c r="AB61" s="10">
        <f>SUM(AB40+AB57+AB60)</f>
        <v>0</v>
      </c>
      <c r="AC61" s="10">
        <f t="shared" si="17"/>
        <v>0</v>
      </c>
      <c r="AD61" s="11" t="e">
        <f t="shared" si="18"/>
        <v>#DIV/0!</v>
      </c>
      <c r="AE61" s="10">
        <f>SUM(AE40+AE57+AE60)</f>
        <v>444.03000000000003</v>
      </c>
      <c r="AF61" s="10">
        <f>SUM(AF40+AF57+AF60)</f>
        <v>0</v>
      </c>
      <c r="AG61" s="10">
        <f>SUM(AG40+AG57+AG60)</f>
        <v>461.99999999999994</v>
      </c>
      <c r="AH61" s="10">
        <f>SUM(AF61-AG61)</f>
        <v>-461.99999999999994</v>
      </c>
      <c r="AI61" s="11">
        <f>(AF61/AG61-1)*100</f>
        <v>-100</v>
      </c>
      <c r="AJ61" s="10">
        <f>SUM(AJ40+AJ57+AJ60)</f>
        <v>0</v>
      </c>
      <c r="AK61" s="10">
        <f>SUM(AK40+AK57+AK60)</f>
        <v>0</v>
      </c>
      <c r="AL61" s="10">
        <f t="shared" si="23"/>
        <v>0</v>
      </c>
      <c r="AM61" s="11" t="e">
        <f t="shared" si="83"/>
        <v>#DIV/0!</v>
      </c>
      <c r="AN61" s="10">
        <f>SUM(AN40+AN57+AN60)</f>
        <v>0</v>
      </c>
      <c r="AO61" s="10">
        <f>SUM(AO40+AO57+AO60)</f>
        <v>0</v>
      </c>
      <c r="AP61" s="10">
        <f t="shared" si="81"/>
        <v>0</v>
      </c>
      <c r="AQ61" s="11" t="e">
        <f t="shared" si="84"/>
        <v>#DIV/0!</v>
      </c>
      <c r="AR61" s="10">
        <f>SUM(AR40+AR57+AR60)</f>
        <v>0</v>
      </c>
      <c r="AS61" s="10">
        <f>SUM(AS40+AS57+AS60)</f>
        <v>0</v>
      </c>
      <c r="AT61" s="10">
        <f t="shared" si="27"/>
        <v>0</v>
      </c>
      <c r="AU61" s="11" t="e">
        <f t="shared" si="28"/>
        <v>#DIV/0!</v>
      </c>
      <c r="AV61" s="10">
        <f>SUM(AV40+AV57+AV60)</f>
        <v>0</v>
      </c>
      <c r="AW61" s="10">
        <f>SUM(AW40+AW57+AW60)</f>
        <v>0</v>
      </c>
      <c r="AX61" s="10">
        <f>SUM(AX40+AX57+AX60)</f>
        <v>17.159999999999997</v>
      </c>
      <c r="AY61" s="10">
        <f>SUM(AW61-AX61)</f>
        <v>-17.159999999999997</v>
      </c>
      <c r="AZ61" s="11">
        <f>(AW61/AX61-1)*100</f>
        <v>-100</v>
      </c>
      <c r="BA61" s="10">
        <f>SUM(BA40+BA57+BA60)</f>
        <v>509.35999999999996</v>
      </c>
      <c r="BB61" s="10">
        <f>SUM(BB40+BB57+BB60)</f>
        <v>0</v>
      </c>
      <c r="BC61" s="10">
        <f t="shared" si="62"/>
        <v>-509.35999999999996</v>
      </c>
      <c r="BD61" s="11">
        <f t="shared" si="56"/>
        <v>-100</v>
      </c>
      <c r="BE61" s="10">
        <f>SUM(BE40+BE57+BE60)</f>
        <v>981.1862000000001</v>
      </c>
      <c r="BF61" s="10">
        <f>SUM(BF40+BF57+BF60)</f>
        <v>0</v>
      </c>
      <c r="BG61" s="10">
        <f t="shared" si="90"/>
        <v>-981.1862000000001</v>
      </c>
      <c r="BH61" s="11">
        <f t="shared" si="85"/>
        <v>-100</v>
      </c>
      <c r="BI61" s="10">
        <f>SUM(BI40+BI57+BI60)</f>
        <v>1113.9800399999999</v>
      </c>
      <c r="BJ61" s="10">
        <f>SUM(BJ40+BJ57+BJ60)</f>
        <v>0</v>
      </c>
      <c r="BK61" s="10">
        <f t="shared" si="37"/>
        <v>-1113.9800399999999</v>
      </c>
      <c r="BL61" s="11">
        <f t="shared" si="46"/>
        <v>-100</v>
      </c>
      <c r="BM61" s="10">
        <f>SUM(BM40+BM57+BM60)</f>
        <v>2604.5262399999997</v>
      </c>
      <c r="BN61" s="11">
        <f>SUM(BN40+BN57+BN60)</f>
        <v>0</v>
      </c>
      <c r="BO61" s="91">
        <f>SUM(BO40+BO57+BO60)</f>
        <v>3234.8</v>
      </c>
      <c r="BP61" s="11">
        <f>SUM(BN61-BO61)</f>
        <v>-3234.8</v>
      </c>
      <c r="BQ61" s="11">
        <f>(BN61/BO61-1)*100</f>
        <v>-100</v>
      </c>
      <c r="BR61" s="10">
        <f>SUM(BR40+BR57+BR60)</f>
        <v>6262.9948400000003</v>
      </c>
      <c r="BS61" s="10">
        <f>SUM(BS40+BS57+BS60)</f>
        <v>3306.3214999999987</v>
      </c>
      <c r="BT61" s="95">
        <f t="shared" si="43"/>
        <v>7718.76</v>
      </c>
      <c r="BU61" s="11">
        <f>SUM(BS61-BT61)</f>
        <v>-4412.438500000002</v>
      </c>
      <c r="BV61" s="11">
        <f>(BS61/BT61-1)*100</f>
        <v>-57.165121081624527</v>
      </c>
    </row>
    <row r="63" spans="1:74" ht="13.5" customHeight="1" x14ac:dyDescent="0.2">
      <c r="A63" s="1" t="s">
        <v>77</v>
      </c>
      <c r="M63" s="1" t="s">
        <v>76</v>
      </c>
    </row>
  </sheetData>
  <sheetProtection formatCells="0" formatColumns="0" formatRows="0" insertColumns="0" insertRows="0" insertHyperlinks="0" deleteColumns="0" deleteRows="0" sort="0" autoFilter="0" pivotTables="0"/>
  <mergeCells count="36">
    <mergeCell ref="BR3:BT3"/>
    <mergeCell ref="BU3:BV3"/>
    <mergeCell ref="BG3:BH3"/>
    <mergeCell ref="BI3:BJ3"/>
    <mergeCell ref="BK3:BL3"/>
    <mergeCell ref="BM3:BO3"/>
    <mergeCell ref="BP3:BQ3"/>
    <mergeCell ref="AA3:AB3"/>
    <mergeCell ref="BC3:BD3"/>
    <mergeCell ref="AE3:AG3"/>
    <mergeCell ref="AH3:AI3"/>
    <mergeCell ref="AJ3:AK3"/>
    <mergeCell ref="AL3:AM3"/>
    <mergeCell ref="AN3:AO3"/>
    <mergeCell ref="AP3:AQ3"/>
    <mergeCell ref="AR3:AS3"/>
    <mergeCell ref="AT3:AU3"/>
    <mergeCell ref="AV3:AX3"/>
    <mergeCell ref="AY3:AZ3"/>
    <mergeCell ref="BA3:BB3"/>
    <mergeCell ref="BE3:BF3"/>
    <mergeCell ref="AC3:AD3"/>
    <mergeCell ref="A1:V2"/>
    <mergeCell ref="A3:A4"/>
    <mergeCell ref="B3:C3"/>
    <mergeCell ref="D3:E3"/>
    <mergeCell ref="F3:G3"/>
    <mergeCell ref="H3:I3"/>
    <mergeCell ref="J3:K3"/>
    <mergeCell ref="L3:M3"/>
    <mergeCell ref="N3:P3"/>
    <mergeCell ref="Q3:R3"/>
    <mergeCell ref="S3:T3"/>
    <mergeCell ref="U3:V3"/>
    <mergeCell ref="W3:X3"/>
    <mergeCell ref="Y3:Z3"/>
  </mergeCells>
  <conditionalFormatting sqref="L27:M27 AQ27 V27:AD27 M29 V29 W28:Y30 Z29 AA28:AC30 AD29 AQ29 AJ27:AK30 AR27:AS30 AU27 AU29 E27 E29 I27 I29 BH27:BH32 BL27 BL29 BF27:BF30 BI27:BI30 BG41:BG56 L6:L26 Y6:Y26 AC6:AC26 BG6:BG39 L28:L61 Y31:Y61 AC31:AC61 BG58:BG61 D6:D61 H6:H61 U6:U61 AL6:AL61 AP6:AP61 AT6:AT61 BC6:BC61 BU6:BU61 BP6:BP61 AY6:AY61 AH6:AH61 Q6:Q61 BK6:BK61">
    <cfRule type="colorScale" priority="29">
      <colorScale>
        <cfvo type="num" val="&quot;&lt;0&quot;"/>
        <cfvo type="num" val="&quot;&gt;0&quot;"/>
        <color rgb="FF00B050"/>
        <color rgb="FFFF0000"/>
      </colorScale>
    </cfRule>
    <cfRule type="colorScale" priority="30">
      <colorScale>
        <cfvo type="num" val="&quot;&lt;0&quot;"/>
        <cfvo type="num" val="&quot;&gt;0&quot;"/>
        <color rgb="FF00B050"/>
        <color rgb="FFFF0000"/>
      </colorScale>
    </cfRule>
  </conditionalFormatting>
  <conditionalFormatting sqref="BE27:BE30">
    <cfRule type="colorScale" priority="3">
      <colorScale>
        <cfvo type="num" val="&quot;&lt;0&quot;"/>
        <cfvo type="num" val="&quot;&gt;0&quot;"/>
        <color rgb="FF00B050"/>
        <color rgb="FFFF0000"/>
      </colorScale>
    </cfRule>
    <cfRule type="colorScale" priority="4">
      <colorScale>
        <cfvo type="num" val="&quot;&lt;0&quot;"/>
        <cfvo type="num" val="&quot;&gt;0&quot;"/>
        <color rgb="FF00B050"/>
        <color rgb="FFFF0000"/>
      </colorScale>
    </cfRule>
  </conditionalFormatting>
  <conditionalFormatting sqref="BJ27:BJ30">
    <cfRule type="colorScale" priority="1">
      <colorScale>
        <cfvo type="num" val="&quot;&lt;0&quot;"/>
        <cfvo type="num" val="&quot;&gt;0&quot;"/>
        <color rgb="FF00B050"/>
        <color rgb="FFFF0000"/>
      </colorScale>
    </cfRule>
    <cfRule type="colorScale" priority="2">
      <colorScale>
        <cfvo type="num" val="&quot;&lt;0&quot;"/>
        <cfvo type="num" val="&quot;&gt;0&quot;"/>
        <color rgb="FF00B050"/>
        <color rgb="FFFF0000"/>
      </colorScale>
    </cfRule>
  </conditionalFormatting>
  <pageMargins left="3.937007874015748E-2" right="3.937007874015748E-2" top="0.15748031496062992" bottom="0.15748031496062992" header="0" footer="0"/>
  <pageSetup paperSize="9" scale="78" orientation="landscape" r:id="rId1"/>
  <rowBreaks count="1" manualBreakCount="1">
    <brk id="61" max="16383" man="1"/>
  </rowBreaks>
  <colBreaks count="1" manualBreakCount="1">
    <brk id="54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63"/>
  <sheetViews>
    <sheetView zoomScale="130" zoomScaleNormal="130" workbookViewId="0">
      <pane xSplit="1" ySplit="4" topLeftCell="J11" activePane="bottomRight" state="frozen"/>
      <selection pane="topRight" activeCell="B1" sqref="B1"/>
      <selection pane="bottomLeft" activeCell="A5" sqref="A5"/>
      <selection pane="bottomRight" activeCell="J60" sqref="J60"/>
    </sheetView>
  </sheetViews>
  <sheetFormatPr defaultColWidth="9.140625" defaultRowHeight="13.5" customHeight="1" x14ac:dyDescent="0.2"/>
  <cols>
    <col min="1" max="1" width="26.5703125" style="85" customWidth="1"/>
    <col min="2" max="4" width="6.85546875" style="1" customWidth="1"/>
    <col min="5" max="5" width="8.5703125" style="1" customWidth="1"/>
    <col min="6" max="7" width="7" style="1" customWidth="1"/>
    <col min="8" max="8" width="6" style="1" customWidth="1"/>
    <col min="9" max="9" width="6.85546875" style="1" customWidth="1"/>
    <col min="10" max="12" width="6.140625" style="1" customWidth="1"/>
    <col min="13" max="18" width="6.85546875" style="1" customWidth="1"/>
    <col min="19" max="21" width="5.7109375" style="1" customWidth="1"/>
    <col min="22" max="22" width="6.85546875" style="1" customWidth="1"/>
    <col min="23" max="25" width="6.140625" style="1" customWidth="1"/>
    <col min="26" max="26" width="7.5703125" style="1" customWidth="1"/>
    <col min="27" max="27" width="6.5703125" style="1" customWidth="1"/>
    <col min="28" max="28" width="6.42578125" style="1" customWidth="1"/>
    <col min="29" max="29" width="5.85546875" style="1" customWidth="1"/>
    <col min="30" max="35" width="7.5703125" style="1" customWidth="1"/>
    <col min="36" max="38" width="6.42578125" style="1" customWidth="1"/>
    <col min="39" max="39" width="7.5703125" style="1" customWidth="1"/>
    <col min="40" max="42" width="6.5703125" style="1" customWidth="1"/>
    <col min="43" max="43" width="7.5703125" style="1" customWidth="1"/>
    <col min="44" max="46" width="6.28515625" style="1" customWidth="1"/>
    <col min="47" max="52" width="7.5703125" style="1" customWidth="1"/>
    <col min="53" max="16384" width="9.140625" style="1"/>
  </cols>
  <sheetData>
    <row r="1" spans="1:74" ht="13.5" customHeight="1" thickBot="1" x14ac:dyDescent="0.25">
      <c r="A1" s="202" t="s">
        <v>149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</row>
    <row r="2" spans="1:74" ht="13.5" customHeight="1" x14ac:dyDescent="0.2">
      <c r="A2" s="216" t="s">
        <v>0</v>
      </c>
      <c r="B2" s="206" t="s">
        <v>36</v>
      </c>
      <c r="C2" s="207"/>
      <c r="D2" s="200" t="s">
        <v>1</v>
      </c>
      <c r="E2" s="201"/>
      <c r="F2" s="206" t="s">
        <v>37</v>
      </c>
      <c r="G2" s="207"/>
      <c r="H2" s="200" t="s">
        <v>1</v>
      </c>
      <c r="I2" s="201"/>
      <c r="J2" s="206" t="s">
        <v>38</v>
      </c>
      <c r="K2" s="207"/>
      <c r="L2" s="200" t="s">
        <v>1</v>
      </c>
      <c r="M2" s="201"/>
      <c r="N2" s="213" t="s">
        <v>38</v>
      </c>
      <c r="O2" s="214"/>
      <c r="P2" s="215"/>
      <c r="Q2" s="211" t="s">
        <v>32</v>
      </c>
      <c r="R2" s="212"/>
      <c r="S2" s="206" t="s">
        <v>37</v>
      </c>
      <c r="T2" s="207"/>
      <c r="U2" s="200" t="s">
        <v>1</v>
      </c>
      <c r="V2" s="201"/>
      <c r="W2" s="206" t="s">
        <v>38</v>
      </c>
      <c r="X2" s="207"/>
      <c r="Y2" s="200" t="s">
        <v>1</v>
      </c>
      <c r="Z2" s="201"/>
      <c r="AA2" s="206" t="s">
        <v>38</v>
      </c>
      <c r="AB2" s="207"/>
      <c r="AC2" s="200" t="s">
        <v>1</v>
      </c>
      <c r="AD2" s="201"/>
      <c r="AE2" s="213" t="s">
        <v>38</v>
      </c>
      <c r="AF2" s="214"/>
      <c r="AG2" s="215"/>
      <c r="AH2" s="211" t="s">
        <v>33</v>
      </c>
      <c r="AI2" s="212"/>
      <c r="AJ2" s="206" t="s">
        <v>37</v>
      </c>
      <c r="AK2" s="207"/>
      <c r="AL2" s="200" t="s">
        <v>1</v>
      </c>
      <c r="AM2" s="201"/>
      <c r="AN2" s="206" t="s">
        <v>37</v>
      </c>
      <c r="AO2" s="207"/>
      <c r="AP2" s="200" t="s">
        <v>1</v>
      </c>
      <c r="AQ2" s="201"/>
      <c r="AR2" s="206" t="s">
        <v>37</v>
      </c>
      <c r="AS2" s="207"/>
      <c r="AT2" s="200" t="s">
        <v>1</v>
      </c>
      <c r="AU2" s="201"/>
      <c r="AV2" s="213" t="s">
        <v>37</v>
      </c>
      <c r="AW2" s="214"/>
      <c r="AX2" s="215"/>
      <c r="AY2" s="211" t="s">
        <v>34</v>
      </c>
      <c r="AZ2" s="212"/>
      <c r="BA2" s="206" t="s">
        <v>37</v>
      </c>
      <c r="BB2" s="207"/>
      <c r="BC2" s="200" t="s">
        <v>1</v>
      </c>
      <c r="BD2" s="201"/>
      <c r="BE2" s="206" t="s">
        <v>37</v>
      </c>
      <c r="BF2" s="207"/>
      <c r="BG2" s="200" t="s">
        <v>1</v>
      </c>
      <c r="BH2" s="201"/>
      <c r="BI2" s="206" t="s">
        <v>37</v>
      </c>
      <c r="BJ2" s="207"/>
      <c r="BK2" s="200" t="s">
        <v>1</v>
      </c>
      <c r="BL2" s="201"/>
      <c r="BM2" s="213" t="s">
        <v>37</v>
      </c>
      <c r="BN2" s="214"/>
      <c r="BO2" s="215"/>
      <c r="BP2" s="200" t="s">
        <v>35</v>
      </c>
      <c r="BQ2" s="201"/>
      <c r="BR2" s="208" t="s">
        <v>37</v>
      </c>
      <c r="BS2" s="209"/>
      <c r="BT2" s="210"/>
      <c r="BU2" s="200" t="s">
        <v>126</v>
      </c>
      <c r="BV2" s="201"/>
    </row>
    <row r="3" spans="1:74" ht="13.5" customHeight="1" thickBot="1" x14ac:dyDescent="0.25">
      <c r="A3" s="217"/>
      <c r="B3" s="31">
        <v>44927</v>
      </c>
      <c r="C3" s="34">
        <v>45292</v>
      </c>
      <c r="D3" s="35" t="s">
        <v>40</v>
      </c>
      <c r="E3" s="36" t="s">
        <v>2</v>
      </c>
      <c r="F3" s="31">
        <v>44958</v>
      </c>
      <c r="G3" s="34">
        <v>45323</v>
      </c>
      <c r="H3" s="35" t="s">
        <v>40</v>
      </c>
      <c r="I3" s="36" t="s">
        <v>2</v>
      </c>
      <c r="J3" s="31">
        <v>44986</v>
      </c>
      <c r="K3" s="34">
        <v>45352</v>
      </c>
      <c r="L3" s="35" t="s">
        <v>40</v>
      </c>
      <c r="M3" s="36" t="s">
        <v>2</v>
      </c>
      <c r="N3" s="168" t="s">
        <v>111</v>
      </c>
      <c r="O3" s="168" t="s">
        <v>133</v>
      </c>
      <c r="P3" s="169" t="s">
        <v>134</v>
      </c>
      <c r="Q3" s="170" t="s">
        <v>40</v>
      </c>
      <c r="R3" s="171" t="s">
        <v>2</v>
      </c>
      <c r="S3" s="31">
        <v>45017</v>
      </c>
      <c r="T3" s="34">
        <v>45383</v>
      </c>
      <c r="U3" s="35" t="s">
        <v>40</v>
      </c>
      <c r="V3" s="36" t="s">
        <v>2</v>
      </c>
      <c r="W3" s="31">
        <v>45047</v>
      </c>
      <c r="X3" s="34">
        <v>45413</v>
      </c>
      <c r="Y3" s="35" t="s">
        <v>40</v>
      </c>
      <c r="Z3" s="36" t="s">
        <v>2</v>
      </c>
      <c r="AA3" s="31">
        <v>45078</v>
      </c>
      <c r="AB3" s="34">
        <v>45444</v>
      </c>
      <c r="AC3" s="35" t="s">
        <v>40</v>
      </c>
      <c r="AD3" s="36" t="s">
        <v>2</v>
      </c>
      <c r="AE3" s="168" t="s">
        <v>114</v>
      </c>
      <c r="AF3" s="168" t="s">
        <v>129</v>
      </c>
      <c r="AG3" s="169" t="s">
        <v>135</v>
      </c>
      <c r="AH3" s="170" t="s">
        <v>40</v>
      </c>
      <c r="AI3" s="171" t="s">
        <v>2</v>
      </c>
      <c r="AJ3" s="31">
        <v>45108</v>
      </c>
      <c r="AK3" s="34">
        <v>45474</v>
      </c>
      <c r="AL3" s="35" t="s">
        <v>40</v>
      </c>
      <c r="AM3" s="36" t="s">
        <v>2</v>
      </c>
      <c r="AN3" s="31">
        <v>45139</v>
      </c>
      <c r="AO3" s="34">
        <v>45505</v>
      </c>
      <c r="AP3" s="35" t="s">
        <v>40</v>
      </c>
      <c r="AQ3" s="36" t="s">
        <v>2</v>
      </c>
      <c r="AR3" s="31">
        <v>45170</v>
      </c>
      <c r="AS3" s="34">
        <v>45536</v>
      </c>
      <c r="AT3" s="35" t="s">
        <v>40</v>
      </c>
      <c r="AU3" s="36" t="s">
        <v>2</v>
      </c>
      <c r="AV3" s="168" t="s">
        <v>117</v>
      </c>
      <c r="AW3" s="168" t="s">
        <v>130</v>
      </c>
      <c r="AX3" s="169" t="s">
        <v>131</v>
      </c>
      <c r="AY3" s="170" t="s">
        <v>40</v>
      </c>
      <c r="AZ3" s="171" t="s">
        <v>2</v>
      </c>
      <c r="BA3" s="31">
        <v>45200</v>
      </c>
      <c r="BB3" s="34">
        <v>45566</v>
      </c>
      <c r="BC3" s="35" t="s">
        <v>40</v>
      </c>
      <c r="BD3" s="36" t="s">
        <v>2</v>
      </c>
      <c r="BE3" s="31">
        <v>45231</v>
      </c>
      <c r="BF3" s="34">
        <v>45597</v>
      </c>
      <c r="BG3" s="35" t="s">
        <v>40</v>
      </c>
      <c r="BH3" s="36" t="s">
        <v>2</v>
      </c>
      <c r="BI3" s="31">
        <v>45261</v>
      </c>
      <c r="BJ3" s="34">
        <v>45627</v>
      </c>
      <c r="BK3" s="35" t="s">
        <v>40</v>
      </c>
      <c r="BL3" s="36" t="s">
        <v>2</v>
      </c>
      <c r="BM3" s="168" t="s">
        <v>120</v>
      </c>
      <c r="BN3" s="168" t="s">
        <v>121</v>
      </c>
      <c r="BO3" s="169" t="s">
        <v>122</v>
      </c>
      <c r="BP3" s="35" t="s">
        <v>40</v>
      </c>
      <c r="BQ3" s="36" t="s">
        <v>2</v>
      </c>
      <c r="BR3" s="31" t="s">
        <v>123</v>
      </c>
      <c r="BS3" s="31" t="s">
        <v>124</v>
      </c>
      <c r="BT3" s="38" t="s">
        <v>132</v>
      </c>
      <c r="BU3" s="35" t="s">
        <v>40</v>
      </c>
      <c r="BV3" s="36" t="s">
        <v>2</v>
      </c>
    </row>
    <row r="4" spans="1:74" ht="13.5" customHeight="1" thickBot="1" x14ac:dyDescent="0.25">
      <c r="A4" s="78">
        <v>1</v>
      </c>
      <c r="B4" s="20">
        <v>2</v>
      </c>
      <c r="C4" s="21">
        <v>3</v>
      </c>
      <c r="D4" s="19">
        <v>4</v>
      </c>
      <c r="E4" s="18">
        <v>5</v>
      </c>
      <c r="F4" s="20">
        <v>6</v>
      </c>
      <c r="G4" s="21">
        <v>7</v>
      </c>
      <c r="H4" s="19">
        <v>8</v>
      </c>
      <c r="I4" s="18">
        <v>9</v>
      </c>
      <c r="J4" s="20">
        <v>10</v>
      </c>
      <c r="K4" s="21">
        <v>11</v>
      </c>
      <c r="L4" s="19">
        <v>12</v>
      </c>
      <c r="M4" s="18">
        <v>13</v>
      </c>
      <c r="N4" s="172">
        <v>14</v>
      </c>
      <c r="O4" s="172">
        <v>15</v>
      </c>
      <c r="P4" s="173">
        <v>16</v>
      </c>
      <c r="Q4" s="174">
        <v>17</v>
      </c>
      <c r="R4" s="175">
        <v>18</v>
      </c>
      <c r="S4" s="20">
        <v>19</v>
      </c>
      <c r="T4" s="21">
        <v>20</v>
      </c>
      <c r="U4" s="19">
        <v>21</v>
      </c>
      <c r="V4" s="18">
        <v>22</v>
      </c>
      <c r="W4" s="20">
        <v>23</v>
      </c>
      <c r="X4" s="21">
        <v>24</v>
      </c>
      <c r="Y4" s="19">
        <v>25</v>
      </c>
      <c r="Z4" s="18">
        <v>26</v>
      </c>
      <c r="AA4" s="20">
        <v>27</v>
      </c>
      <c r="AB4" s="21">
        <v>28</v>
      </c>
      <c r="AC4" s="19">
        <v>29</v>
      </c>
      <c r="AD4" s="18">
        <v>30</v>
      </c>
      <c r="AE4" s="172">
        <v>31</v>
      </c>
      <c r="AF4" s="172">
        <v>32</v>
      </c>
      <c r="AG4" s="173">
        <v>33</v>
      </c>
      <c r="AH4" s="174">
        <v>34</v>
      </c>
      <c r="AI4" s="175">
        <v>35</v>
      </c>
      <c r="AJ4" s="20">
        <v>36</v>
      </c>
      <c r="AK4" s="21">
        <v>37</v>
      </c>
      <c r="AL4" s="19">
        <v>38</v>
      </c>
      <c r="AM4" s="18">
        <v>39</v>
      </c>
      <c r="AN4" s="20">
        <v>40</v>
      </c>
      <c r="AO4" s="21">
        <v>41</v>
      </c>
      <c r="AP4" s="19">
        <v>42</v>
      </c>
      <c r="AQ4" s="18">
        <v>43</v>
      </c>
      <c r="AR4" s="20">
        <v>44</v>
      </c>
      <c r="AS4" s="21">
        <v>45</v>
      </c>
      <c r="AT4" s="19">
        <v>46</v>
      </c>
      <c r="AU4" s="18">
        <v>47</v>
      </c>
      <c r="AV4" s="172">
        <v>48</v>
      </c>
      <c r="AW4" s="172">
        <v>49</v>
      </c>
      <c r="AX4" s="173">
        <v>50</v>
      </c>
      <c r="AY4" s="174">
        <v>51</v>
      </c>
      <c r="AZ4" s="175">
        <v>52</v>
      </c>
      <c r="BA4" s="20">
        <v>53</v>
      </c>
      <c r="BB4" s="21">
        <v>54</v>
      </c>
      <c r="BC4" s="19">
        <v>55</v>
      </c>
      <c r="BD4" s="18">
        <v>56</v>
      </c>
      <c r="BE4" s="20">
        <v>57</v>
      </c>
      <c r="BF4" s="21">
        <v>58</v>
      </c>
      <c r="BG4" s="19">
        <v>59</v>
      </c>
      <c r="BH4" s="18">
        <v>60</v>
      </c>
      <c r="BI4" s="20">
        <v>61</v>
      </c>
      <c r="BJ4" s="21">
        <v>62</v>
      </c>
      <c r="BK4" s="19">
        <v>63</v>
      </c>
      <c r="BL4" s="18">
        <v>64</v>
      </c>
      <c r="BM4" s="176">
        <v>65</v>
      </c>
      <c r="BN4" s="176">
        <v>66</v>
      </c>
      <c r="BO4" s="173">
        <v>67</v>
      </c>
      <c r="BP4" s="19">
        <v>68</v>
      </c>
      <c r="BQ4" s="18">
        <v>69</v>
      </c>
      <c r="BR4" s="20">
        <v>70</v>
      </c>
      <c r="BS4" s="20">
        <v>71</v>
      </c>
      <c r="BT4" s="21">
        <v>72</v>
      </c>
      <c r="BU4" s="19">
        <v>73</v>
      </c>
      <c r="BV4" s="18">
        <v>74</v>
      </c>
    </row>
    <row r="5" spans="1:74" ht="13.5" customHeight="1" thickBot="1" x14ac:dyDescent="0.25">
      <c r="A5" s="79" t="s">
        <v>3</v>
      </c>
      <c r="B5" s="17">
        <v>66</v>
      </c>
      <c r="C5" s="17">
        <v>62</v>
      </c>
      <c r="D5" s="178">
        <f t="shared" ref="D5:D38" si="0">SUM(C5-B5)</f>
        <v>-4</v>
      </c>
      <c r="E5" s="179">
        <f t="shared" ref="E5:E38" si="1">(C5/B5-1)*100</f>
        <v>-6.0606060606060552</v>
      </c>
      <c r="F5" s="17">
        <v>80</v>
      </c>
      <c r="G5" s="17">
        <v>76</v>
      </c>
      <c r="H5" s="184">
        <f>SUM(G5-F5)</f>
        <v>-4</v>
      </c>
      <c r="I5" s="185">
        <f>(G5/F5-1)*100</f>
        <v>-5.0000000000000044</v>
      </c>
      <c r="J5" s="17">
        <v>60</v>
      </c>
      <c r="K5" s="17">
        <v>77</v>
      </c>
      <c r="L5" s="184">
        <f>SUM(K5-J5)</f>
        <v>17</v>
      </c>
      <c r="M5" s="199">
        <f>(K5/J5-1)*100</f>
        <v>28.333333333333343</v>
      </c>
      <c r="N5" s="60">
        <f>B5+F5+J5</f>
        <v>206</v>
      </c>
      <c r="O5" s="60">
        <f t="shared" ref="O5:O38" si="2">C5++G5++K5</f>
        <v>215</v>
      </c>
      <c r="P5" s="61">
        <v>270</v>
      </c>
      <c r="Q5" s="25">
        <f>SUM(O5-P5)</f>
        <v>-55</v>
      </c>
      <c r="R5" s="26">
        <f>(O5/P5-1)*100</f>
        <v>-20.370370370370374</v>
      </c>
      <c r="S5" s="17">
        <v>92</v>
      </c>
      <c r="T5" s="17">
        <v>0</v>
      </c>
      <c r="U5" s="184">
        <f>SUM(T5-S5)</f>
        <v>-92</v>
      </c>
      <c r="V5" s="185">
        <f>(T5/S5-1)*100</f>
        <v>-100</v>
      </c>
      <c r="W5" s="17">
        <v>65</v>
      </c>
      <c r="X5" s="17">
        <v>0</v>
      </c>
      <c r="Y5" s="184">
        <f>SUM(X5-W5)</f>
        <v>-65</v>
      </c>
      <c r="Z5" s="185">
        <f>(X5/W5-1)*100</f>
        <v>-100</v>
      </c>
      <c r="AA5" s="17">
        <v>65</v>
      </c>
      <c r="AB5" s="17">
        <v>0</v>
      </c>
      <c r="AC5" s="184">
        <f>SUM(AB5-AA5)</f>
        <v>-65</v>
      </c>
      <c r="AD5" s="186">
        <f>(AB5/AA5-1)*100</f>
        <v>-100</v>
      </c>
      <c r="AE5" s="60">
        <f>S5+W5+AA5</f>
        <v>222</v>
      </c>
      <c r="AF5" s="60">
        <f>T5++X5++AB5</f>
        <v>0</v>
      </c>
      <c r="AG5" s="61">
        <v>270</v>
      </c>
      <c r="AH5" s="25">
        <f>SUM(AF5-AG5)</f>
        <v>-270</v>
      </c>
      <c r="AI5" s="26">
        <f>(AF5/AG5-1)*100</f>
        <v>-100</v>
      </c>
      <c r="AJ5" s="17">
        <v>17</v>
      </c>
      <c r="AK5" s="17">
        <v>0</v>
      </c>
      <c r="AL5" s="184">
        <f>SUM(AK5-AJ5)</f>
        <v>-17</v>
      </c>
      <c r="AM5" s="185">
        <f>(AK5/AJ5-1)*100</f>
        <v>-100</v>
      </c>
      <c r="AN5" s="17">
        <v>32</v>
      </c>
      <c r="AO5" s="17">
        <v>0</v>
      </c>
      <c r="AP5" s="184">
        <f>SUM(AO5-AN5)</f>
        <v>-32</v>
      </c>
      <c r="AQ5" s="185">
        <f>(AO5/AN5-1)*100</f>
        <v>-100</v>
      </c>
      <c r="AR5" s="17">
        <v>53</v>
      </c>
      <c r="AS5" s="17">
        <v>0</v>
      </c>
      <c r="AT5" s="184">
        <f>SUM(AS5-AR5)</f>
        <v>-53</v>
      </c>
      <c r="AU5" s="186">
        <f>(AS5/AR5-1)*100</f>
        <v>-100</v>
      </c>
      <c r="AV5" s="60">
        <f>AJ5+AN5+AR5</f>
        <v>102</v>
      </c>
      <c r="AW5" s="60">
        <f>AK5++AO5++AS5</f>
        <v>0</v>
      </c>
      <c r="AX5" s="61">
        <v>205</v>
      </c>
      <c r="AY5" s="25">
        <f>SUM(AW5-AX5)</f>
        <v>-205</v>
      </c>
      <c r="AZ5" s="26">
        <f>(AW5/AX5-1)*100</f>
        <v>-100</v>
      </c>
      <c r="BA5" s="113">
        <v>73</v>
      </c>
      <c r="BB5" s="113">
        <v>0</v>
      </c>
      <c r="BC5" s="184">
        <f>SUM(BB5-BA5)</f>
        <v>-73</v>
      </c>
      <c r="BD5" s="185">
        <f>(BB5/BA5-1)*100</f>
        <v>-100</v>
      </c>
      <c r="BE5" s="17">
        <v>52</v>
      </c>
      <c r="BF5" s="17">
        <v>0</v>
      </c>
      <c r="BG5" s="184">
        <f>SUM(BF5-BE5)</f>
        <v>-52</v>
      </c>
      <c r="BH5" s="185">
        <f>(BF5/BE5-1)*100</f>
        <v>-100</v>
      </c>
      <c r="BI5" s="17">
        <v>78</v>
      </c>
      <c r="BJ5" s="17">
        <v>0</v>
      </c>
      <c r="BK5" s="184">
        <f>SUM(BJ5-BI5)</f>
        <v>-78</v>
      </c>
      <c r="BL5" s="185">
        <f>(BJ5/BI5-1)*100</f>
        <v>-100</v>
      </c>
      <c r="BM5" s="65">
        <f>BA5+BE5+BI5</f>
        <v>203</v>
      </c>
      <c r="BN5" s="66">
        <f>BB5++BF5++BJ5</f>
        <v>0</v>
      </c>
      <c r="BO5" s="61">
        <v>270</v>
      </c>
      <c r="BP5" s="25">
        <f t="shared" ref="BP5:BP40" si="3">SUM(BN5-BO5)</f>
        <v>-270</v>
      </c>
      <c r="BQ5" s="26">
        <f t="shared" ref="BQ5:BQ40" si="4">(BN5/BO5-1)*100</f>
        <v>-100</v>
      </c>
      <c r="BR5" s="165">
        <f>N5+AE5+AV5+BM5</f>
        <v>733</v>
      </c>
      <c r="BS5" s="164">
        <f>O5+AF5+AW5+BN5</f>
        <v>215</v>
      </c>
      <c r="BT5" s="164">
        <f t="shared" ref="BT5:BT61" si="5">P5+AG5+AX5+BO5</f>
        <v>1015</v>
      </c>
      <c r="BU5" s="98">
        <f t="shared" ref="BU5:BU55" si="6">SUM(BS5-BT5)</f>
        <v>-800</v>
      </c>
      <c r="BV5" s="99">
        <f t="shared" ref="BV5:BV55" si="7">(BS5/BT5-1)*100</f>
        <v>-78.817733990147786</v>
      </c>
    </row>
    <row r="6" spans="1:74" ht="13.5" customHeight="1" thickBot="1" x14ac:dyDescent="0.25">
      <c r="A6" s="80" t="s">
        <v>4</v>
      </c>
      <c r="B6" s="44">
        <v>19</v>
      </c>
      <c r="C6" s="44">
        <v>18</v>
      </c>
      <c r="D6" s="178">
        <f t="shared" si="0"/>
        <v>-1</v>
      </c>
      <c r="E6" s="179">
        <f t="shared" si="1"/>
        <v>-5.2631578947368478</v>
      </c>
      <c r="F6" s="44">
        <v>26</v>
      </c>
      <c r="G6" s="44">
        <v>22</v>
      </c>
      <c r="H6" s="184">
        <f t="shared" ref="H6:H7" si="8">SUM(G6-F6)</f>
        <v>-4</v>
      </c>
      <c r="I6" s="185">
        <f t="shared" ref="I6:I13" si="9">(G6/F6-1)*100</f>
        <v>-15.384615384615385</v>
      </c>
      <c r="J6" s="44">
        <v>19</v>
      </c>
      <c r="K6" s="44">
        <v>24</v>
      </c>
      <c r="L6" s="184">
        <f t="shared" ref="L6:L7" si="10">SUM(K6-J6)</f>
        <v>5</v>
      </c>
      <c r="M6" s="199">
        <f t="shared" ref="M6:M7" si="11">(K6/J6-1)*100</f>
        <v>26.315789473684205</v>
      </c>
      <c r="N6" s="60">
        <f t="shared" ref="N6:N7" si="12">B6+F6+J6</f>
        <v>64</v>
      </c>
      <c r="O6" s="60">
        <f t="shared" si="2"/>
        <v>64</v>
      </c>
      <c r="P6" s="61">
        <v>70</v>
      </c>
      <c r="Q6" s="25">
        <f t="shared" ref="Q6:Q61" si="13">SUM(O6-P6)</f>
        <v>-6</v>
      </c>
      <c r="R6" s="26">
        <f t="shared" ref="R6:R61" si="14">(O6/P6-1)*100</f>
        <v>-8.5714285714285747</v>
      </c>
      <c r="S6" s="44">
        <v>30</v>
      </c>
      <c r="T6" s="44">
        <v>0</v>
      </c>
      <c r="U6" s="184">
        <f t="shared" ref="U6:U7" si="15">SUM(T6-S6)</f>
        <v>-30</v>
      </c>
      <c r="V6" s="185">
        <f t="shared" ref="V6" si="16">(T6/S6-1)*100</f>
        <v>-100</v>
      </c>
      <c r="W6" s="44">
        <v>24</v>
      </c>
      <c r="X6" s="44">
        <v>0</v>
      </c>
      <c r="Y6" s="184">
        <f t="shared" ref="Y6:Y7" si="17">SUM(X6-W6)</f>
        <v>-24</v>
      </c>
      <c r="Z6" s="185">
        <f t="shared" ref="Z6:Z16" si="18">(X6/W6-1)*100</f>
        <v>-100</v>
      </c>
      <c r="AA6" s="44">
        <v>24</v>
      </c>
      <c r="AB6" s="44">
        <v>0</v>
      </c>
      <c r="AC6" s="184">
        <f t="shared" ref="AC6:AC7" si="19">SUM(AB6-AA6)</f>
        <v>-24</v>
      </c>
      <c r="AD6" s="186">
        <f t="shared" ref="AD6:AD7" si="20">(AB6/AA6-1)*100</f>
        <v>-100</v>
      </c>
      <c r="AE6" s="60">
        <f>S6+W6+AA6+AE7+AE8</f>
        <v>154</v>
      </c>
      <c r="AF6" s="60">
        <f>T6++X6++AB6+AF7+AF8</f>
        <v>0</v>
      </c>
      <c r="AG6" s="61">
        <v>70</v>
      </c>
      <c r="AH6" s="25">
        <f t="shared" ref="AH6:AH11" si="21">SUM(AF6-AG6)</f>
        <v>-70</v>
      </c>
      <c r="AI6" s="26">
        <f t="shared" ref="AI6:AI11" si="22">(AF6/AG6-1)*100</f>
        <v>-100</v>
      </c>
      <c r="AJ6" s="44">
        <v>36</v>
      </c>
      <c r="AK6" s="44">
        <v>0</v>
      </c>
      <c r="AL6" s="184">
        <f t="shared" ref="AL6:AL7" si="23">SUM(AK6-AJ6)</f>
        <v>-36</v>
      </c>
      <c r="AM6" s="185">
        <f t="shared" ref="AM6" si="24">(AK6/AJ6-1)*100</f>
        <v>-100</v>
      </c>
      <c r="AN6" s="44">
        <v>27</v>
      </c>
      <c r="AO6" s="44">
        <v>0</v>
      </c>
      <c r="AP6" s="184">
        <f t="shared" ref="AP6:AP7" si="25">SUM(AO6-AN6)</f>
        <v>-27</v>
      </c>
      <c r="AQ6" s="185">
        <f t="shared" ref="AQ6" si="26">(AO6/AN6-1)*100</f>
        <v>-100</v>
      </c>
      <c r="AR6" s="44">
        <v>0</v>
      </c>
      <c r="AS6" s="44">
        <v>0</v>
      </c>
      <c r="AT6" s="184">
        <f t="shared" ref="AT6:AT7" si="27">SUM(AS6-AR6)</f>
        <v>0</v>
      </c>
      <c r="AU6" s="186" t="e">
        <f t="shared" ref="AU6:AU7" si="28">(AS6/AR6-1)*100</f>
        <v>#DIV/0!</v>
      </c>
      <c r="AV6" s="60">
        <f>AJ6+AN6+AR6</f>
        <v>63</v>
      </c>
      <c r="AW6" s="60">
        <f>AK6++AO6++AS6</f>
        <v>0</v>
      </c>
      <c r="AX6" s="68">
        <v>80</v>
      </c>
      <c r="AY6" s="25">
        <f t="shared" ref="AY6:AY11" si="29">SUM(AW6-AX6)</f>
        <v>-80</v>
      </c>
      <c r="AZ6" s="26">
        <f t="shared" ref="AZ6:AZ11" si="30">(AW6/AX6-1)*100</f>
        <v>-100</v>
      </c>
      <c r="BA6" s="44">
        <v>11</v>
      </c>
      <c r="BB6" s="44">
        <v>0</v>
      </c>
      <c r="BC6" s="184">
        <f t="shared" ref="BC6:BC11" si="31">SUM(BB6-BA6)</f>
        <v>-11</v>
      </c>
      <c r="BD6" s="185">
        <f t="shared" ref="BD6:BD11" si="32">(BB6/BA6-1)*100</f>
        <v>-100</v>
      </c>
      <c r="BE6" s="44">
        <v>49</v>
      </c>
      <c r="BF6" s="44">
        <v>0</v>
      </c>
      <c r="BG6" s="184">
        <f t="shared" ref="BG6:BG37" si="33">SUM(BF6-BE6)</f>
        <v>-49</v>
      </c>
      <c r="BH6" s="185">
        <f t="shared" ref="BH6:BH37" si="34">(BF6/BE6-1)*100</f>
        <v>-100</v>
      </c>
      <c r="BI6" s="44">
        <v>25</v>
      </c>
      <c r="BJ6" s="44">
        <v>0</v>
      </c>
      <c r="BK6" s="184">
        <f t="shared" ref="BK6:BK7" si="35">SUM(BJ6-BI6)</f>
        <v>-25</v>
      </c>
      <c r="BL6" s="185">
        <f t="shared" ref="BL6:BL11" si="36">(BJ6/BI6-1)*100</f>
        <v>-100</v>
      </c>
      <c r="BM6" s="65">
        <f t="shared" ref="BM6:BM7" si="37">BA6+BE6+BI6</f>
        <v>85</v>
      </c>
      <c r="BN6" s="66">
        <f t="shared" ref="BN6:BN7" si="38">BB6++BF6++BJ6</f>
        <v>0</v>
      </c>
      <c r="BO6" s="68">
        <v>50</v>
      </c>
      <c r="BP6" s="25">
        <f t="shared" si="3"/>
        <v>-50</v>
      </c>
      <c r="BQ6" s="26">
        <f t="shared" si="4"/>
        <v>-100</v>
      </c>
      <c r="BR6" s="165">
        <f t="shared" ref="BR6:BR7" si="39">N6+AE6+AV6+BM6</f>
        <v>366</v>
      </c>
      <c r="BS6" s="164">
        <f>O6+AF6+AW6+BN6</f>
        <v>64</v>
      </c>
      <c r="BT6" s="164">
        <f t="shared" si="5"/>
        <v>270</v>
      </c>
      <c r="BU6" s="98">
        <f t="shared" si="6"/>
        <v>-206</v>
      </c>
      <c r="BV6" s="99">
        <f t="shared" si="7"/>
        <v>-76.296296296296291</v>
      </c>
    </row>
    <row r="7" spans="1:74" ht="13.5" customHeight="1" thickBot="1" x14ac:dyDescent="0.25">
      <c r="A7" s="80" t="s">
        <v>44</v>
      </c>
      <c r="B7" s="44">
        <v>0</v>
      </c>
      <c r="C7" s="44">
        <v>0</v>
      </c>
      <c r="D7" s="178">
        <f t="shared" si="0"/>
        <v>0</v>
      </c>
      <c r="E7" s="179">
        <v>0</v>
      </c>
      <c r="F7" s="44">
        <v>0</v>
      </c>
      <c r="G7" s="44">
        <v>0</v>
      </c>
      <c r="H7" s="184">
        <f t="shared" si="8"/>
        <v>0</v>
      </c>
      <c r="I7" s="185" t="e">
        <f t="shared" si="9"/>
        <v>#DIV/0!</v>
      </c>
      <c r="J7" s="44">
        <v>0</v>
      </c>
      <c r="K7" s="44">
        <v>0</v>
      </c>
      <c r="L7" s="184">
        <f t="shared" si="10"/>
        <v>0</v>
      </c>
      <c r="M7" s="186" t="e">
        <f t="shared" si="11"/>
        <v>#DIV/0!</v>
      </c>
      <c r="N7" s="60">
        <f t="shared" si="12"/>
        <v>0</v>
      </c>
      <c r="O7" s="60">
        <f t="shared" si="2"/>
        <v>0</v>
      </c>
      <c r="P7" s="61">
        <v>20</v>
      </c>
      <c r="Q7" s="25">
        <f t="shared" si="13"/>
        <v>-20</v>
      </c>
      <c r="R7" s="26">
        <f t="shared" si="14"/>
        <v>-100</v>
      </c>
      <c r="S7" s="44">
        <v>0</v>
      </c>
      <c r="T7" s="44">
        <v>0</v>
      </c>
      <c r="U7" s="184">
        <f t="shared" si="15"/>
        <v>0</v>
      </c>
      <c r="V7" s="185">
        <v>0</v>
      </c>
      <c r="W7" s="44">
        <v>0</v>
      </c>
      <c r="X7" s="44">
        <v>0</v>
      </c>
      <c r="Y7" s="184">
        <f t="shared" si="17"/>
        <v>0</v>
      </c>
      <c r="Z7" s="185" t="e">
        <f t="shared" si="18"/>
        <v>#DIV/0!</v>
      </c>
      <c r="AA7" s="44">
        <v>0</v>
      </c>
      <c r="AB7" s="44">
        <v>0</v>
      </c>
      <c r="AC7" s="184">
        <f t="shared" si="19"/>
        <v>0</v>
      </c>
      <c r="AD7" s="186" t="e">
        <f t="shared" si="20"/>
        <v>#DIV/0!</v>
      </c>
      <c r="AE7" s="60">
        <f t="shared" ref="AE7" si="40">S7+W7+AA7</f>
        <v>0</v>
      </c>
      <c r="AF7" s="60">
        <f t="shared" ref="AF7" si="41">T7++X7++AB7</f>
        <v>0</v>
      </c>
      <c r="AG7" s="61">
        <v>20</v>
      </c>
      <c r="AH7" s="25">
        <f t="shared" si="21"/>
        <v>-20</v>
      </c>
      <c r="AI7" s="26">
        <f t="shared" si="22"/>
        <v>-100</v>
      </c>
      <c r="AJ7" s="44">
        <v>0</v>
      </c>
      <c r="AK7" s="44">
        <v>0</v>
      </c>
      <c r="AL7" s="184">
        <f t="shared" si="23"/>
        <v>0</v>
      </c>
      <c r="AM7" s="185">
        <v>0</v>
      </c>
      <c r="AN7" s="44">
        <v>0</v>
      </c>
      <c r="AO7" s="44">
        <v>0</v>
      </c>
      <c r="AP7" s="184">
        <f t="shared" si="25"/>
        <v>0</v>
      </c>
      <c r="AQ7" s="185">
        <v>0</v>
      </c>
      <c r="AR7" s="44">
        <v>0</v>
      </c>
      <c r="AS7" s="44">
        <v>0</v>
      </c>
      <c r="AT7" s="184">
        <f t="shared" si="27"/>
        <v>0</v>
      </c>
      <c r="AU7" s="186" t="e">
        <f t="shared" si="28"/>
        <v>#DIV/0!</v>
      </c>
      <c r="AV7" s="60">
        <f t="shared" ref="AV7" si="42">AJ7+AN7+AR7</f>
        <v>0</v>
      </c>
      <c r="AW7" s="60">
        <f t="shared" ref="AW7" si="43">AK7++AO7++AS7</f>
        <v>0</v>
      </c>
      <c r="AX7" s="68">
        <v>10</v>
      </c>
      <c r="AY7" s="25">
        <f t="shared" si="29"/>
        <v>-10</v>
      </c>
      <c r="AZ7" s="26">
        <f t="shared" si="30"/>
        <v>-100</v>
      </c>
      <c r="BA7" s="44">
        <v>0</v>
      </c>
      <c r="BB7" s="44">
        <v>0</v>
      </c>
      <c r="BC7" s="184">
        <f t="shared" si="31"/>
        <v>0</v>
      </c>
      <c r="BD7" s="185" t="e">
        <f t="shared" si="32"/>
        <v>#DIV/0!</v>
      </c>
      <c r="BE7" s="44">
        <v>0</v>
      </c>
      <c r="BF7" s="44">
        <v>0</v>
      </c>
      <c r="BG7" s="184">
        <f t="shared" si="33"/>
        <v>0</v>
      </c>
      <c r="BH7" s="185">
        <v>0</v>
      </c>
      <c r="BI7" s="44">
        <v>0</v>
      </c>
      <c r="BJ7" s="44">
        <v>0</v>
      </c>
      <c r="BK7" s="184">
        <f t="shared" si="35"/>
        <v>0</v>
      </c>
      <c r="BL7" s="185">
        <v>0</v>
      </c>
      <c r="BM7" s="65">
        <f t="shared" si="37"/>
        <v>0</v>
      </c>
      <c r="BN7" s="66">
        <f t="shared" si="38"/>
        <v>0</v>
      </c>
      <c r="BO7" s="68">
        <v>50</v>
      </c>
      <c r="BP7" s="25">
        <f t="shared" si="3"/>
        <v>-50</v>
      </c>
      <c r="BQ7" s="26">
        <f t="shared" si="4"/>
        <v>-100</v>
      </c>
      <c r="BR7" s="165">
        <f t="shared" si="39"/>
        <v>0</v>
      </c>
      <c r="BS7" s="164">
        <f t="shared" ref="BS7:BS11" si="44">O7+AF7+AW7+BN7</f>
        <v>0</v>
      </c>
      <c r="BT7" s="164">
        <f t="shared" si="5"/>
        <v>100</v>
      </c>
      <c r="BU7" s="98">
        <f t="shared" si="6"/>
        <v>-100</v>
      </c>
      <c r="BV7" s="99">
        <f t="shared" si="7"/>
        <v>-100</v>
      </c>
    </row>
    <row r="8" spans="1:74" ht="13.5" customHeight="1" thickBot="1" x14ac:dyDescent="0.25">
      <c r="A8" s="80" t="s">
        <v>45</v>
      </c>
      <c r="B8" s="15">
        <v>17</v>
      </c>
      <c r="C8" s="15">
        <v>22</v>
      </c>
      <c r="D8" s="177">
        <f t="shared" si="0"/>
        <v>5</v>
      </c>
      <c r="E8" s="194">
        <f t="shared" si="1"/>
        <v>29.411764705882359</v>
      </c>
      <c r="F8" s="15">
        <v>26</v>
      </c>
      <c r="G8" s="15">
        <v>40</v>
      </c>
      <c r="H8" s="177">
        <f t="shared" ref="H8:H61" si="45">SUM(G8-F8)</f>
        <v>14</v>
      </c>
      <c r="I8" s="148">
        <f t="shared" si="9"/>
        <v>53.846153846153854</v>
      </c>
      <c r="J8" s="15">
        <v>23</v>
      </c>
      <c r="K8" s="15">
        <v>33</v>
      </c>
      <c r="L8" s="177">
        <f t="shared" ref="L8:L61" si="46">SUM(K8-J8)</f>
        <v>10</v>
      </c>
      <c r="M8" s="40">
        <f t="shared" ref="M8:M61" si="47">(K8/J8-1)*100</f>
        <v>43.478260869565212</v>
      </c>
      <c r="N8" s="62">
        <f t="shared" ref="N8:N38" si="48">B8+F8+J8</f>
        <v>66</v>
      </c>
      <c r="O8" s="63">
        <f t="shared" si="2"/>
        <v>95</v>
      </c>
      <c r="P8" s="64">
        <v>100</v>
      </c>
      <c r="Q8" s="25">
        <f t="shared" si="13"/>
        <v>-5</v>
      </c>
      <c r="R8" s="26">
        <f t="shared" si="14"/>
        <v>-5.0000000000000044</v>
      </c>
      <c r="S8" s="15">
        <v>26</v>
      </c>
      <c r="T8" s="15">
        <v>0</v>
      </c>
      <c r="U8" s="177">
        <f t="shared" ref="U8:U61" si="49">SUM(T8-S8)</f>
        <v>-26</v>
      </c>
      <c r="V8" s="181">
        <f t="shared" ref="V8:V46" si="50">(T8/S8-1)*100</f>
        <v>-100</v>
      </c>
      <c r="W8" s="15">
        <v>25</v>
      </c>
      <c r="X8" s="15">
        <v>0</v>
      </c>
      <c r="Y8" s="177">
        <f t="shared" ref="Y8:Y46" si="51">SUM(X8-W8)</f>
        <v>-25</v>
      </c>
      <c r="Z8" s="185">
        <f t="shared" si="18"/>
        <v>-100</v>
      </c>
      <c r="AA8" s="15">
        <v>25</v>
      </c>
      <c r="AB8" s="15">
        <v>0</v>
      </c>
      <c r="AC8" s="177">
        <f t="shared" ref="AC8:AC46" si="52">SUM(AB8-AA8)</f>
        <v>-25</v>
      </c>
      <c r="AD8" s="181">
        <f t="shared" ref="AD8:AD40" si="53">(AB8/AA8-1)*100</f>
        <v>-100</v>
      </c>
      <c r="AE8" s="62">
        <f>S8+W8+AA8</f>
        <v>76</v>
      </c>
      <c r="AF8" s="63">
        <f>T8++X8++AB8</f>
        <v>0</v>
      </c>
      <c r="AG8" s="64">
        <v>100</v>
      </c>
      <c r="AH8" s="25">
        <f t="shared" si="21"/>
        <v>-100</v>
      </c>
      <c r="AI8" s="26">
        <f t="shared" si="22"/>
        <v>-100</v>
      </c>
      <c r="AJ8" s="15">
        <v>34</v>
      </c>
      <c r="AK8" s="15">
        <v>0</v>
      </c>
      <c r="AL8" s="177">
        <f t="shared" ref="AL8:AL46" si="54">SUM(AK8-AJ8)</f>
        <v>-34</v>
      </c>
      <c r="AM8" s="181">
        <f t="shared" ref="AM8:AM41" si="55">(AK8/AJ8-1)*100</f>
        <v>-100</v>
      </c>
      <c r="AN8" s="15">
        <v>26</v>
      </c>
      <c r="AO8" s="15">
        <v>0</v>
      </c>
      <c r="AP8" s="177">
        <f t="shared" ref="AP8:AP46" si="56">SUM(AO8-AN8)</f>
        <v>-26</v>
      </c>
      <c r="AQ8" s="181">
        <f t="shared" ref="AQ8:AQ40" si="57">(AO8/AN8-1)*100</f>
        <v>-100</v>
      </c>
      <c r="AR8" s="15">
        <v>3</v>
      </c>
      <c r="AS8" s="15">
        <v>0</v>
      </c>
      <c r="AT8" s="177">
        <f t="shared" ref="AT8:AT61" si="58">SUM(AS8-AR8)</f>
        <v>-3</v>
      </c>
      <c r="AU8" s="181">
        <f t="shared" ref="AU8:AU41" si="59">(AS8/AR8-1)*100</f>
        <v>-100</v>
      </c>
      <c r="AV8" s="62">
        <f>AJ8+AN8+AR8</f>
        <v>63</v>
      </c>
      <c r="AW8" s="63">
        <f>AK8++AO8++AS8</f>
        <v>0</v>
      </c>
      <c r="AX8" s="64">
        <v>50</v>
      </c>
      <c r="AY8" s="25">
        <f t="shared" si="29"/>
        <v>-50</v>
      </c>
      <c r="AZ8" s="26">
        <f t="shared" si="30"/>
        <v>-100</v>
      </c>
      <c r="BA8" s="15">
        <v>14</v>
      </c>
      <c r="BB8" s="15">
        <v>0</v>
      </c>
      <c r="BC8" s="184">
        <f t="shared" si="31"/>
        <v>-14</v>
      </c>
      <c r="BD8" s="185">
        <f t="shared" si="32"/>
        <v>-100</v>
      </c>
      <c r="BE8" s="15">
        <v>26</v>
      </c>
      <c r="BF8" s="15">
        <v>0</v>
      </c>
      <c r="BG8" s="184">
        <f t="shared" si="33"/>
        <v>-26</v>
      </c>
      <c r="BH8" s="185">
        <f t="shared" si="34"/>
        <v>-100</v>
      </c>
      <c r="BI8" s="15">
        <v>34</v>
      </c>
      <c r="BJ8" s="15">
        <v>0</v>
      </c>
      <c r="BK8" s="177">
        <f t="shared" ref="BK8:BK55" si="60">SUM(BJ8-BI8)</f>
        <v>-34</v>
      </c>
      <c r="BL8" s="185">
        <f t="shared" si="36"/>
        <v>-100</v>
      </c>
      <c r="BM8" s="62">
        <f t="shared" ref="BM8:BM11" si="61">BA8+BE8+BI8</f>
        <v>74</v>
      </c>
      <c r="BN8" s="63">
        <f>BB8++BF8++BJ8</f>
        <v>0</v>
      </c>
      <c r="BO8" s="64">
        <v>90</v>
      </c>
      <c r="BP8" s="25">
        <f t="shared" si="3"/>
        <v>-90</v>
      </c>
      <c r="BQ8" s="26">
        <f t="shared" si="4"/>
        <v>-100</v>
      </c>
      <c r="BR8" s="161">
        <f>N8+AE8+AV8+BM11</f>
        <v>364</v>
      </c>
      <c r="BS8" s="164">
        <f t="shared" si="44"/>
        <v>95</v>
      </c>
      <c r="BT8" s="164">
        <f t="shared" si="5"/>
        <v>340</v>
      </c>
      <c r="BU8" s="98">
        <f t="shared" si="6"/>
        <v>-245</v>
      </c>
      <c r="BV8" s="99">
        <f t="shared" si="7"/>
        <v>-72.058823529411768</v>
      </c>
    </row>
    <row r="9" spans="1:74" ht="13.5" customHeight="1" thickBot="1" x14ac:dyDescent="0.25">
      <c r="A9" s="80" t="s">
        <v>41</v>
      </c>
      <c r="B9" s="15">
        <v>0</v>
      </c>
      <c r="C9" s="15">
        <v>0</v>
      </c>
      <c r="D9" s="178">
        <f t="shared" si="0"/>
        <v>0</v>
      </c>
      <c r="E9" s="179">
        <v>0</v>
      </c>
      <c r="F9" s="15">
        <v>0</v>
      </c>
      <c r="G9" s="15">
        <v>0</v>
      </c>
      <c r="H9" s="184">
        <f t="shared" si="45"/>
        <v>0</v>
      </c>
      <c r="I9" s="185" t="e">
        <f t="shared" si="9"/>
        <v>#DIV/0!</v>
      </c>
      <c r="J9" s="15">
        <v>0</v>
      </c>
      <c r="K9" s="15">
        <v>0</v>
      </c>
      <c r="L9" s="184">
        <f t="shared" si="46"/>
        <v>0</v>
      </c>
      <c r="M9" s="185" t="e">
        <f t="shared" si="47"/>
        <v>#DIV/0!</v>
      </c>
      <c r="N9" s="65">
        <f t="shared" si="48"/>
        <v>0</v>
      </c>
      <c r="O9" s="66">
        <f t="shared" si="2"/>
        <v>0</v>
      </c>
      <c r="P9" s="61">
        <v>0</v>
      </c>
      <c r="Q9" s="25">
        <f t="shared" si="13"/>
        <v>0</v>
      </c>
      <c r="R9" s="26">
        <v>0</v>
      </c>
      <c r="S9" s="15">
        <v>1</v>
      </c>
      <c r="T9" s="15">
        <v>0</v>
      </c>
      <c r="U9" s="184">
        <f t="shared" si="49"/>
        <v>-1</v>
      </c>
      <c r="V9" s="181">
        <f t="shared" si="50"/>
        <v>-100</v>
      </c>
      <c r="W9" s="15">
        <v>6</v>
      </c>
      <c r="X9" s="15">
        <v>0</v>
      </c>
      <c r="Y9" s="184">
        <f t="shared" si="51"/>
        <v>-6</v>
      </c>
      <c r="Z9" s="185">
        <f t="shared" si="18"/>
        <v>-100</v>
      </c>
      <c r="AA9" s="15">
        <v>56</v>
      </c>
      <c r="AB9" s="15">
        <v>0</v>
      </c>
      <c r="AC9" s="184">
        <f t="shared" si="52"/>
        <v>-56</v>
      </c>
      <c r="AD9" s="181">
        <f t="shared" si="53"/>
        <v>-100</v>
      </c>
      <c r="AE9" s="62">
        <f t="shared" ref="AE9:AE12" si="62">S9+W9+AA9</f>
        <v>63</v>
      </c>
      <c r="AF9" s="63">
        <f t="shared" ref="AF9:AF12" si="63">T9++X9++AB9</f>
        <v>0</v>
      </c>
      <c r="AG9" s="61">
        <v>60</v>
      </c>
      <c r="AH9" s="25">
        <f t="shared" si="21"/>
        <v>-60</v>
      </c>
      <c r="AI9" s="26">
        <f t="shared" si="22"/>
        <v>-100</v>
      </c>
      <c r="AJ9" s="15">
        <v>32</v>
      </c>
      <c r="AK9" s="15">
        <v>0</v>
      </c>
      <c r="AL9" s="184">
        <f t="shared" si="54"/>
        <v>-32</v>
      </c>
      <c r="AM9" s="181">
        <f t="shared" si="55"/>
        <v>-100</v>
      </c>
      <c r="AN9" s="15">
        <v>35</v>
      </c>
      <c r="AO9" s="15">
        <v>0</v>
      </c>
      <c r="AP9" s="184">
        <f t="shared" si="56"/>
        <v>-35</v>
      </c>
      <c r="AQ9" s="185">
        <f t="shared" si="57"/>
        <v>-100</v>
      </c>
      <c r="AR9" s="15">
        <v>35</v>
      </c>
      <c r="AS9" s="15">
        <v>0</v>
      </c>
      <c r="AT9" s="184">
        <f t="shared" si="58"/>
        <v>-35</v>
      </c>
      <c r="AU9" s="185">
        <f t="shared" si="59"/>
        <v>-100</v>
      </c>
      <c r="AV9" s="65">
        <f t="shared" ref="AV9:AV12" si="64">AJ9+AN9+AR9</f>
        <v>102</v>
      </c>
      <c r="AW9" s="66">
        <f t="shared" ref="AW9:AW12" si="65">AK9++AO9++AS9</f>
        <v>0</v>
      </c>
      <c r="AX9" s="64">
        <v>21</v>
      </c>
      <c r="AY9" s="25">
        <f t="shared" si="29"/>
        <v>-21</v>
      </c>
      <c r="AZ9" s="26">
        <f t="shared" si="30"/>
        <v>-100</v>
      </c>
      <c r="BA9" s="15">
        <v>20</v>
      </c>
      <c r="BB9" s="15">
        <v>0</v>
      </c>
      <c r="BC9" s="184">
        <f t="shared" si="31"/>
        <v>-20</v>
      </c>
      <c r="BD9" s="185">
        <f t="shared" si="32"/>
        <v>-100</v>
      </c>
      <c r="BE9" s="15">
        <v>1</v>
      </c>
      <c r="BF9" s="15">
        <v>0</v>
      </c>
      <c r="BG9" s="184">
        <f t="shared" si="33"/>
        <v>-1</v>
      </c>
      <c r="BH9" s="185">
        <f t="shared" si="34"/>
        <v>-100</v>
      </c>
      <c r="BI9" s="15">
        <v>0</v>
      </c>
      <c r="BJ9" s="15">
        <v>0</v>
      </c>
      <c r="BK9" s="177">
        <f t="shared" si="60"/>
        <v>0</v>
      </c>
      <c r="BL9" s="185">
        <v>0</v>
      </c>
      <c r="BM9" s="62">
        <f t="shared" si="61"/>
        <v>21</v>
      </c>
      <c r="BN9" s="63">
        <f t="shared" ref="BN9:BN11" si="66">BB9++BF9++BJ9</f>
        <v>0</v>
      </c>
      <c r="BO9" s="64">
        <v>14</v>
      </c>
      <c r="BP9" s="25">
        <f t="shared" si="3"/>
        <v>-14</v>
      </c>
      <c r="BQ9" s="26">
        <f t="shared" si="4"/>
        <v>-100</v>
      </c>
      <c r="BR9" s="161">
        <f t="shared" ref="BR9:BR10" si="67">N9+AE9+AV9+BM12</f>
        <v>209</v>
      </c>
      <c r="BS9" s="164">
        <f t="shared" si="44"/>
        <v>0</v>
      </c>
      <c r="BT9" s="164">
        <f t="shared" si="5"/>
        <v>95</v>
      </c>
      <c r="BU9" s="98">
        <f t="shared" si="6"/>
        <v>-95</v>
      </c>
      <c r="BV9" s="99">
        <f t="shared" si="7"/>
        <v>-100</v>
      </c>
    </row>
    <row r="10" spans="1:74" ht="13.5" customHeight="1" thickBot="1" x14ac:dyDescent="0.25">
      <c r="A10" s="80" t="s">
        <v>42</v>
      </c>
      <c r="B10" s="15">
        <v>3</v>
      </c>
      <c r="C10" s="15">
        <v>3</v>
      </c>
      <c r="D10" s="177">
        <f t="shared" si="0"/>
        <v>0</v>
      </c>
      <c r="E10" s="179">
        <f t="shared" si="1"/>
        <v>0</v>
      </c>
      <c r="F10" s="15">
        <v>2</v>
      </c>
      <c r="G10" s="15">
        <v>5</v>
      </c>
      <c r="H10" s="177">
        <f t="shared" si="45"/>
        <v>3</v>
      </c>
      <c r="I10" s="148">
        <f t="shared" si="9"/>
        <v>150</v>
      </c>
      <c r="J10" s="15">
        <v>6</v>
      </c>
      <c r="K10" s="15">
        <v>5</v>
      </c>
      <c r="L10" s="177">
        <f t="shared" si="46"/>
        <v>-1</v>
      </c>
      <c r="M10" s="181">
        <f t="shared" si="47"/>
        <v>-16.666666666666664</v>
      </c>
      <c r="N10" s="62">
        <f t="shared" si="48"/>
        <v>11</v>
      </c>
      <c r="O10" s="63">
        <f t="shared" si="2"/>
        <v>13</v>
      </c>
      <c r="P10" s="64">
        <v>72</v>
      </c>
      <c r="Q10" s="25">
        <f t="shared" si="13"/>
        <v>-59</v>
      </c>
      <c r="R10" s="26">
        <f t="shared" si="14"/>
        <v>-81.944444444444443</v>
      </c>
      <c r="S10" s="15">
        <v>2</v>
      </c>
      <c r="T10" s="15">
        <v>0</v>
      </c>
      <c r="U10" s="177">
        <f t="shared" si="49"/>
        <v>-2</v>
      </c>
      <c r="V10" s="181">
        <f t="shared" si="50"/>
        <v>-100</v>
      </c>
      <c r="W10" s="15">
        <v>1</v>
      </c>
      <c r="X10" s="15">
        <v>0</v>
      </c>
      <c r="Y10" s="177">
        <f t="shared" si="51"/>
        <v>-1</v>
      </c>
      <c r="Z10" s="185">
        <f t="shared" si="18"/>
        <v>-100</v>
      </c>
      <c r="AA10" s="15">
        <v>10</v>
      </c>
      <c r="AB10" s="15">
        <v>0</v>
      </c>
      <c r="AC10" s="177">
        <f t="shared" si="52"/>
        <v>-10</v>
      </c>
      <c r="AD10" s="181">
        <f t="shared" si="53"/>
        <v>-100</v>
      </c>
      <c r="AE10" s="62">
        <f t="shared" si="62"/>
        <v>13</v>
      </c>
      <c r="AF10" s="63">
        <f t="shared" si="63"/>
        <v>0</v>
      </c>
      <c r="AG10" s="64">
        <v>50</v>
      </c>
      <c r="AH10" s="25">
        <f t="shared" si="21"/>
        <v>-50</v>
      </c>
      <c r="AI10" s="26">
        <f t="shared" si="22"/>
        <v>-100</v>
      </c>
      <c r="AJ10" s="15">
        <v>0</v>
      </c>
      <c r="AK10" s="15">
        <v>0</v>
      </c>
      <c r="AL10" s="177">
        <f t="shared" si="54"/>
        <v>0</v>
      </c>
      <c r="AM10" s="181" t="e">
        <f t="shared" si="55"/>
        <v>#DIV/0!</v>
      </c>
      <c r="AN10" s="15">
        <v>2</v>
      </c>
      <c r="AO10" s="15">
        <v>0</v>
      </c>
      <c r="AP10" s="177">
        <f t="shared" si="56"/>
        <v>-2</v>
      </c>
      <c r="AQ10" s="181">
        <f t="shared" si="57"/>
        <v>-100</v>
      </c>
      <c r="AR10" s="15">
        <v>4</v>
      </c>
      <c r="AS10" s="15">
        <v>0</v>
      </c>
      <c r="AT10" s="177">
        <f t="shared" si="58"/>
        <v>-4</v>
      </c>
      <c r="AU10" s="181">
        <f t="shared" si="59"/>
        <v>-100</v>
      </c>
      <c r="AV10" s="62">
        <f t="shared" si="64"/>
        <v>6</v>
      </c>
      <c r="AW10" s="63">
        <f t="shared" si="65"/>
        <v>0</v>
      </c>
      <c r="AX10" s="64">
        <v>10</v>
      </c>
      <c r="AY10" s="25">
        <f t="shared" si="29"/>
        <v>-10</v>
      </c>
      <c r="AZ10" s="26">
        <f t="shared" si="30"/>
        <v>-100</v>
      </c>
      <c r="BA10" s="15">
        <v>6</v>
      </c>
      <c r="BB10" s="15">
        <v>0</v>
      </c>
      <c r="BC10" s="184">
        <f t="shared" si="31"/>
        <v>-6</v>
      </c>
      <c r="BD10" s="185">
        <f t="shared" si="32"/>
        <v>-100</v>
      </c>
      <c r="BE10" s="15">
        <v>10</v>
      </c>
      <c r="BF10" s="15">
        <v>0</v>
      </c>
      <c r="BG10" s="184">
        <f t="shared" si="33"/>
        <v>-10</v>
      </c>
      <c r="BH10" s="185">
        <f t="shared" si="34"/>
        <v>-100</v>
      </c>
      <c r="BI10" s="15">
        <v>1</v>
      </c>
      <c r="BJ10" s="15">
        <v>0</v>
      </c>
      <c r="BK10" s="177">
        <f t="shared" si="60"/>
        <v>-1</v>
      </c>
      <c r="BL10" s="185">
        <f t="shared" si="36"/>
        <v>-100</v>
      </c>
      <c r="BM10" s="62">
        <f t="shared" si="61"/>
        <v>17</v>
      </c>
      <c r="BN10" s="63">
        <f t="shared" si="66"/>
        <v>0</v>
      </c>
      <c r="BO10" s="64">
        <v>50</v>
      </c>
      <c r="BP10" s="25">
        <f t="shared" si="3"/>
        <v>-50</v>
      </c>
      <c r="BQ10" s="26">
        <f t="shared" si="4"/>
        <v>-100</v>
      </c>
      <c r="BR10" s="161">
        <f t="shared" si="67"/>
        <v>115</v>
      </c>
      <c r="BS10" s="164">
        <f t="shared" si="44"/>
        <v>13</v>
      </c>
      <c r="BT10" s="164">
        <f t="shared" si="5"/>
        <v>182</v>
      </c>
      <c r="BU10" s="98">
        <f t="shared" si="6"/>
        <v>-169</v>
      </c>
      <c r="BV10" s="99">
        <f t="shared" si="7"/>
        <v>-92.857142857142861</v>
      </c>
    </row>
    <row r="11" spans="1:74" ht="13.5" customHeight="1" thickBot="1" x14ac:dyDescent="0.25">
      <c r="A11" s="80" t="s">
        <v>43</v>
      </c>
      <c r="B11" s="15">
        <v>15</v>
      </c>
      <c r="C11" s="15">
        <v>21</v>
      </c>
      <c r="D11" s="178">
        <f t="shared" si="0"/>
        <v>6</v>
      </c>
      <c r="E11" s="194">
        <f t="shared" si="1"/>
        <v>39.999999999999993</v>
      </c>
      <c r="F11" s="15">
        <v>27</v>
      </c>
      <c r="G11" s="15">
        <v>32</v>
      </c>
      <c r="H11" s="184">
        <f t="shared" si="45"/>
        <v>5</v>
      </c>
      <c r="I11" s="148">
        <f t="shared" si="9"/>
        <v>18.518518518518512</v>
      </c>
      <c r="J11" s="15">
        <v>67</v>
      </c>
      <c r="K11" s="15">
        <v>36</v>
      </c>
      <c r="L11" s="184">
        <f t="shared" si="46"/>
        <v>-31</v>
      </c>
      <c r="M11" s="185">
        <f t="shared" si="47"/>
        <v>-46.268656716417908</v>
      </c>
      <c r="N11" s="65">
        <f t="shared" si="48"/>
        <v>109</v>
      </c>
      <c r="O11" s="66">
        <f t="shared" si="2"/>
        <v>89</v>
      </c>
      <c r="P11" s="61">
        <v>130</v>
      </c>
      <c r="Q11" s="25">
        <f t="shared" si="13"/>
        <v>-41</v>
      </c>
      <c r="R11" s="26">
        <f t="shared" si="14"/>
        <v>-31.538461538461537</v>
      </c>
      <c r="S11" s="15">
        <v>37</v>
      </c>
      <c r="T11" s="15">
        <v>0</v>
      </c>
      <c r="U11" s="184">
        <f t="shared" si="49"/>
        <v>-37</v>
      </c>
      <c r="V11" s="181">
        <f t="shared" si="50"/>
        <v>-100</v>
      </c>
      <c r="W11" s="15">
        <v>27</v>
      </c>
      <c r="X11" s="15">
        <v>0</v>
      </c>
      <c r="Y11" s="184">
        <f t="shared" si="51"/>
        <v>-27</v>
      </c>
      <c r="Z11" s="185">
        <f t="shared" si="18"/>
        <v>-100</v>
      </c>
      <c r="AA11" s="15">
        <v>47</v>
      </c>
      <c r="AB11" s="15">
        <v>0</v>
      </c>
      <c r="AC11" s="184">
        <f t="shared" si="52"/>
        <v>-47</v>
      </c>
      <c r="AD11" s="181">
        <f t="shared" si="53"/>
        <v>-100</v>
      </c>
      <c r="AE11" s="62">
        <f t="shared" si="62"/>
        <v>111</v>
      </c>
      <c r="AF11" s="63">
        <f t="shared" si="63"/>
        <v>0</v>
      </c>
      <c r="AG11" s="61">
        <v>100</v>
      </c>
      <c r="AH11" s="25">
        <f t="shared" si="21"/>
        <v>-100</v>
      </c>
      <c r="AI11" s="26">
        <f t="shared" si="22"/>
        <v>-100</v>
      </c>
      <c r="AJ11" s="15">
        <v>3</v>
      </c>
      <c r="AK11" s="15">
        <v>0</v>
      </c>
      <c r="AL11" s="184">
        <f t="shared" si="54"/>
        <v>-3</v>
      </c>
      <c r="AM11" s="181">
        <f t="shared" si="55"/>
        <v>-100</v>
      </c>
      <c r="AN11" s="15">
        <v>9</v>
      </c>
      <c r="AO11" s="15">
        <v>0</v>
      </c>
      <c r="AP11" s="184">
        <f t="shared" si="56"/>
        <v>-9</v>
      </c>
      <c r="AQ11" s="185">
        <f t="shared" si="57"/>
        <v>-100</v>
      </c>
      <c r="AR11" s="15">
        <v>28</v>
      </c>
      <c r="AS11" s="15">
        <v>0</v>
      </c>
      <c r="AT11" s="184">
        <f t="shared" si="58"/>
        <v>-28</v>
      </c>
      <c r="AU11" s="185">
        <f t="shared" si="59"/>
        <v>-100</v>
      </c>
      <c r="AV11" s="65">
        <f t="shared" si="64"/>
        <v>40</v>
      </c>
      <c r="AW11" s="66">
        <f t="shared" si="65"/>
        <v>0</v>
      </c>
      <c r="AX11" s="64">
        <v>40</v>
      </c>
      <c r="AY11" s="25">
        <f t="shared" si="29"/>
        <v>-40</v>
      </c>
      <c r="AZ11" s="26">
        <f t="shared" si="30"/>
        <v>-100</v>
      </c>
      <c r="BA11" s="15">
        <v>38</v>
      </c>
      <c r="BB11" s="15">
        <v>0</v>
      </c>
      <c r="BC11" s="184">
        <f t="shared" si="31"/>
        <v>-38</v>
      </c>
      <c r="BD11" s="185">
        <f t="shared" si="32"/>
        <v>-100</v>
      </c>
      <c r="BE11" s="15">
        <v>55</v>
      </c>
      <c r="BF11" s="15">
        <v>0</v>
      </c>
      <c r="BG11" s="184">
        <f t="shared" si="33"/>
        <v>-55</v>
      </c>
      <c r="BH11" s="185">
        <f t="shared" si="34"/>
        <v>-100</v>
      </c>
      <c r="BI11" s="15">
        <v>66</v>
      </c>
      <c r="BJ11" s="15">
        <v>0</v>
      </c>
      <c r="BK11" s="177">
        <f t="shared" si="60"/>
        <v>-66</v>
      </c>
      <c r="BL11" s="185">
        <f t="shared" si="36"/>
        <v>-100</v>
      </c>
      <c r="BM11" s="62">
        <f t="shared" si="61"/>
        <v>159</v>
      </c>
      <c r="BN11" s="63">
        <f t="shared" si="66"/>
        <v>0</v>
      </c>
      <c r="BO11" s="64">
        <v>100</v>
      </c>
      <c r="BP11" s="25">
        <f t="shared" si="3"/>
        <v>-100</v>
      </c>
      <c r="BQ11" s="26">
        <f t="shared" si="4"/>
        <v>-100</v>
      </c>
      <c r="BR11" s="161">
        <f>N11+AE11+AV11+BM14</f>
        <v>292</v>
      </c>
      <c r="BS11" s="164">
        <f t="shared" si="44"/>
        <v>89</v>
      </c>
      <c r="BT11" s="164">
        <f t="shared" si="5"/>
        <v>370</v>
      </c>
      <c r="BU11" s="98">
        <f t="shared" si="6"/>
        <v>-281</v>
      </c>
      <c r="BV11" s="99">
        <f t="shared" si="7"/>
        <v>-75.945945945945951</v>
      </c>
    </row>
    <row r="12" spans="1:74" ht="13.5" customHeight="1" thickBot="1" x14ac:dyDescent="0.25">
      <c r="A12" s="80" t="s">
        <v>5</v>
      </c>
      <c r="B12" s="15">
        <v>10</v>
      </c>
      <c r="C12" s="15">
        <v>11</v>
      </c>
      <c r="D12" s="178">
        <f t="shared" si="0"/>
        <v>1</v>
      </c>
      <c r="E12" s="194">
        <f t="shared" si="1"/>
        <v>10.000000000000009</v>
      </c>
      <c r="F12" s="15">
        <v>15</v>
      </c>
      <c r="G12" s="15">
        <v>16</v>
      </c>
      <c r="H12" s="177">
        <f t="shared" si="45"/>
        <v>1</v>
      </c>
      <c r="I12" s="148">
        <f t="shared" si="9"/>
        <v>6.6666666666666652</v>
      </c>
      <c r="J12" s="15">
        <v>14</v>
      </c>
      <c r="K12" s="15">
        <v>16</v>
      </c>
      <c r="L12" s="177">
        <f t="shared" si="46"/>
        <v>2</v>
      </c>
      <c r="M12" s="40">
        <f t="shared" si="47"/>
        <v>14.285714285714279</v>
      </c>
      <c r="N12" s="65">
        <f t="shared" si="48"/>
        <v>39</v>
      </c>
      <c r="O12" s="66">
        <f t="shared" si="2"/>
        <v>43</v>
      </c>
      <c r="P12" s="64">
        <v>72</v>
      </c>
      <c r="Q12" s="25">
        <f t="shared" si="13"/>
        <v>-29</v>
      </c>
      <c r="R12" s="26">
        <f t="shared" si="14"/>
        <v>-40.277777777777779</v>
      </c>
      <c r="S12" s="15">
        <v>14</v>
      </c>
      <c r="T12" s="15">
        <v>0</v>
      </c>
      <c r="U12" s="177">
        <f t="shared" si="49"/>
        <v>-14</v>
      </c>
      <c r="V12" s="181">
        <f t="shared" si="50"/>
        <v>-100</v>
      </c>
      <c r="W12" s="15">
        <v>13</v>
      </c>
      <c r="X12" s="15">
        <v>0</v>
      </c>
      <c r="Y12" s="177">
        <f t="shared" si="51"/>
        <v>-13</v>
      </c>
      <c r="Z12" s="185">
        <f t="shared" si="18"/>
        <v>-100</v>
      </c>
      <c r="AA12" s="15">
        <v>17</v>
      </c>
      <c r="AB12" s="15">
        <v>0</v>
      </c>
      <c r="AC12" s="177">
        <f t="shared" si="52"/>
        <v>-17</v>
      </c>
      <c r="AD12" s="181">
        <f t="shared" si="53"/>
        <v>-100</v>
      </c>
      <c r="AE12" s="62">
        <f t="shared" si="62"/>
        <v>44</v>
      </c>
      <c r="AF12" s="63">
        <f t="shared" si="63"/>
        <v>0</v>
      </c>
      <c r="AG12" s="64">
        <v>64</v>
      </c>
      <c r="AH12" s="25">
        <f t="shared" ref="AH12:AH38" si="68">SUM(AF12-AG12)</f>
        <v>-64</v>
      </c>
      <c r="AI12" s="26">
        <f t="shared" ref="AI12:AI38" si="69">(AF12/AG12-1)*100</f>
        <v>-100</v>
      </c>
      <c r="AJ12" s="15">
        <v>4</v>
      </c>
      <c r="AK12" s="15">
        <v>0</v>
      </c>
      <c r="AL12" s="177">
        <f t="shared" si="54"/>
        <v>-4</v>
      </c>
      <c r="AM12" s="181">
        <f t="shared" si="55"/>
        <v>-100</v>
      </c>
      <c r="AN12" s="15">
        <v>4</v>
      </c>
      <c r="AO12" s="15">
        <v>0</v>
      </c>
      <c r="AP12" s="177">
        <f t="shared" si="56"/>
        <v>-4</v>
      </c>
      <c r="AQ12" s="181">
        <f t="shared" si="57"/>
        <v>-100</v>
      </c>
      <c r="AR12" s="15">
        <v>13</v>
      </c>
      <c r="AS12" s="15">
        <v>0</v>
      </c>
      <c r="AT12" s="177">
        <f t="shared" si="58"/>
        <v>-13</v>
      </c>
      <c r="AU12" s="181">
        <f t="shared" si="59"/>
        <v>-100</v>
      </c>
      <c r="AV12" s="65">
        <f t="shared" si="64"/>
        <v>21</v>
      </c>
      <c r="AW12" s="66">
        <f t="shared" si="65"/>
        <v>0</v>
      </c>
      <c r="AX12" s="64">
        <v>60</v>
      </c>
      <c r="AY12" s="25">
        <f t="shared" ref="AY12:AY38" si="70">SUM(AW12-AX12)</f>
        <v>-60</v>
      </c>
      <c r="AZ12" s="26">
        <f t="shared" ref="AZ12:AZ38" si="71">(AW12/AX12-1)*100</f>
        <v>-100</v>
      </c>
      <c r="BA12" s="15">
        <v>15</v>
      </c>
      <c r="BB12" s="15">
        <v>0</v>
      </c>
      <c r="BC12" s="177">
        <f t="shared" ref="BC12:BC61" si="72">SUM(BB12-BA12)</f>
        <v>-15</v>
      </c>
      <c r="BD12" s="181">
        <f t="shared" ref="BD12:BD41" si="73">(BB12/BA12-1)*100</f>
        <v>-100</v>
      </c>
      <c r="BE12" s="15">
        <v>13</v>
      </c>
      <c r="BF12" s="15">
        <v>0</v>
      </c>
      <c r="BG12" s="184">
        <f t="shared" si="33"/>
        <v>-13</v>
      </c>
      <c r="BH12" s="185">
        <f t="shared" si="34"/>
        <v>-100</v>
      </c>
      <c r="BI12" s="15">
        <v>16</v>
      </c>
      <c r="BJ12" s="15">
        <v>0</v>
      </c>
      <c r="BK12" s="177">
        <f t="shared" si="60"/>
        <v>-16</v>
      </c>
      <c r="BL12" s="181">
        <f t="shared" ref="BL12:BL61" si="74">(BJ12/BI12-1)*100</f>
        <v>-100</v>
      </c>
      <c r="BM12" s="62">
        <f t="shared" ref="BM12:BM59" si="75">BA12+BE12+BI12</f>
        <v>44</v>
      </c>
      <c r="BN12" s="63">
        <f t="shared" ref="BN12:BN59" si="76">BB12++BF12++BJ12</f>
        <v>0</v>
      </c>
      <c r="BO12" s="64">
        <v>110</v>
      </c>
      <c r="BP12" s="25">
        <f t="shared" si="3"/>
        <v>-110</v>
      </c>
      <c r="BQ12" s="26">
        <f t="shared" si="4"/>
        <v>-100</v>
      </c>
      <c r="BR12" s="161">
        <f t="shared" ref="BR12:BR59" si="77">N12+AE12+AV12+BM12</f>
        <v>148</v>
      </c>
      <c r="BS12" s="164">
        <f>O12+AF12+AW12+BN12</f>
        <v>43</v>
      </c>
      <c r="BT12" s="164">
        <f t="shared" si="5"/>
        <v>306</v>
      </c>
      <c r="BU12" s="98">
        <f t="shared" si="6"/>
        <v>-263</v>
      </c>
      <c r="BV12" s="99">
        <f t="shared" si="7"/>
        <v>-85.947712418300654</v>
      </c>
    </row>
    <row r="13" spans="1:74" ht="13.5" customHeight="1" thickBot="1" x14ac:dyDescent="0.25">
      <c r="A13" s="80" t="s">
        <v>6</v>
      </c>
      <c r="B13" s="15">
        <v>6</v>
      </c>
      <c r="C13" s="15">
        <v>45</v>
      </c>
      <c r="D13" s="177">
        <f t="shared" si="0"/>
        <v>39</v>
      </c>
      <c r="E13" s="194">
        <f t="shared" si="1"/>
        <v>650</v>
      </c>
      <c r="F13" s="15">
        <v>8</v>
      </c>
      <c r="G13" s="15">
        <v>33</v>
      </c>
      <c r="H13" s="177">
        <f t="shared" si="45"/>
        <v>25</v>
      </c>
      <c r="I13" s="148">
        <f t="shared" si="9"/>
        <v>312.5</v>
      </c>
      <c r="J13" s="15">
        <v>16</v>
      </c>
      <c r="K13" s="15">
        <v>28</v>
      </c>
      <c r="L13" s="177">
        <f t="shared" si="46"/>
        <v>12</v>
      </c>
      <c r="M13" s="40">
        <f t="shared" si="47"/>
        <v>75</v>
      </c>
      <c r="N13" s="65">
        <f t="shared" si="48"/>
        <v>30</v>
      </c>
      <c r="O13" s="66">
        <f t="shared" si="2"/>
        <v>106</v>
      </c>
      <c r="P13" s="61">
        <v>80</v>
      </c>
      <c r="Q13" s="25">
        <f t="shared" si="13"/>
        <v>26</v>
      </c>
      <c r="R13" s="148">
        <f t="shared" si="14"/>
        <v>32.499999999999993</v>
      </c>
      <c r="S13" s="15">
        <v>13</v>
      </c>
      <c r="T13" s="15">
        <v>0</v>
      </c>
      <c r="U13" s="177">
        <f t="shared" si="49"/>
        <v>-13</v>
      </c>
      <c r="V13" s="181">
        <f t="shared" si="50"/>
        <v>-100</v>
      </c>
      <c r="W13" s="15">
        <v>11</v>
      </c>
      <c r="X13" s="15">
        <v>0</v>
      </c>
      <c r="Y13" s="177">
        <f t="shared" si="51"/>
        <v>-11</v>
      </c>
      <c r="Z13" s="185">
        <f t="shared" si="18"/>
        <v>-100</v>
      </c>
      <c r="AA13" s="15">
        <v>17</v>
      </c>
      <c r="AB13" s="15">
        <v>0</v>
      </c>
      <c r="AC13" s="177">
        <f t="shared" si="52"/>
        <v>-17</v>
      </c>
      <c r="AD13" s="181">
        <f t="shared" si="53"/>
        <v>-100</v>
      </c>
      <c r="AE13" s="62">
        <f t="shared" ref="AE13:AE59" si="78">S13+W13+AA13</f>
        <v>41</v>
      </c>
      <c r="AF13" s="63">
        <f t="shared" ref="AF13:AF59" si="79">T13++X13++AB13</f>
        <v>0</v>
      </c>
      <c r="AG13" s="64">
        <v>80</v>
      </c>
      <c r="AH13" s="25">
        <f t="shared" si="68"/>
        <v>-80</v>
      </c>
      <c r="AI13" s="26">
        <f t="shared" si="69"/>
        <v>-100</v>
      </c>
      <c r="AJ13" s="15">
        <v>2</v>
      </c>
      <c r="AK13" s="15">
        <v>0</v>
      </c>
      <c r="AL13" s="177">
        <f t="shared" si="54"/>
        <v>-2</v>
      </c>
      <c r="AM13" s="181">
        <f t="shared" si="55"/>
        <v>-100</v>
      </c>
      <c r="AN13" s="15">
        <v>0</v>
      </c>
      <c r="AO13" s="15">
        <v>0</v>
      </c>
      <c r="AP13" s="177">
        <f t="shared" si="56"/>
        <v>0</v>
      </c>
      <c r="AQ13" s="181" t="e">
        <f t="shared" si="57"/>
        <v>#DIV/0!</v>
      </c>
      <c r="AR13" s="15">
        <v>24</v>
      </c>
      <c r="AS13" s="15">
        <v>0</v>
      </c>
      <c r="AT13" s="177">
        <f t="shared" si="58"/>
        <v>-24</v>
      </c>
      <c r="AU13" s="181">
        <f t="shared" si="59"/>
        <v>-100</v>
      </c>
      <c r="AV13" s="62">
        <f t="shared" ref="AV13:AV59" si="80">AJ13+AN13+AR13</f>
        <v>26</v>
      </c>
      <c r="AW13" s="63">
        <f t="shared" ref="AW13:AW59" si="81">AK13++AO13++AS13</f>
        <v>0</v>
      </c>
      <c r="AX13" s="64">
        <v>37</v>
      </c>
      <c r="AY13" s="25">
        <f t="shared" si="70"/>
        <v>-37</v>
      </c>
      <c r="AZ13" s="26">
        <f t="shared" si="71"/>
        <v>-100</v>
      </c>
      <c r="BA13" s="15">
        <v>25</v>
      </c>
      <c r="BB13" s="15">
        <v>0</v>
      </c>
      <c r="BC13" s="177">
        <f t="shared" si="72"/>
        <v>-25</v>
      </c>
      <c r="BD13" s="181">
        <f t="shared" si="73"/>
        <v>-100</v>
      </c>
      <c r="BE13" s="15">
        <v>25</v>
      </c>
      <c r="BF13" s="15">
        <v>0</v>
      </c>
      <c r="BG13" s="184">
        <f t="shared" si="33"/>
        <v>-25</v>
      </c>
      <c r="BH13" s="185">
        <f t="shared" si="34"/>
        <v>-100</v>
      </c>
      <c r="BI13" s="15">
        <v>35</v>
      </c>
      <c r="BJ13" s="15">
        <v>0</v>
      </c>
      <c r="BK13" s="177">
        <f t="shared" si="60"/>
        <v>-35</v>
      </c>
      <c r="BL13" s="181">
        <f t="shared" si="74"/>
        <v>-100</v>
      </c>
      <c r="BM13" s="62">
        <f t="shared" si="75"/>
        <v>85</v>
      </c>
      <c r="BN13" s="63">
        <f t="shared" si="76"/>
        <v>0</v>
      </c>
      <c r="BO13" s="64">
        <v>80</v>
      </c>
      <c r="BP13" s="25">
        <f t="shared" si="3"/>
        <v>-80</v>
      </c>
      <c r="BQ13" s="26">
        <f t="shared" si="4"/>
        <v>-100</v>
      </c>
      <c r="BR13" s="161">
        <f t="shared" si="77"/>
        <v>182</v>
      </c>
      <c r="BS13" s="164">
        <f>O13+AF13+AW13+BN13</f>
        <v>106</v>
      </c>
      <c r="BT13" s="164">
        <f>P13+AG13+AX13+BO13</f>
        <v>277</v>
      </c>
      <c r="BU13" s="98">
        <f t="shared" si="6"/>
        <v>-171</v>
      </c>
      <c r="BV13" s="99">
        <f t="shared" si="7"/>
        <v>-61.73285198555957</v>
      </c>
    </row>
    <row r="14" spans="1:74" ht="13.5" customHeight="1" thickBot="1" x14ac:dyDescent="0.25">
      <c r="A14" s="80" t="s">
        <v>87</v>
      </c>
      <c r="B14" s="15">
        <v>9</v>
      </c>
      <c r="C14" s="15">
        <v>5</v>
      </c>
      <c r="D14" s="177">
        <f t="shared" si="0"/>
        <v>-4</v>
      </c>
      <c r="E14" s="179">
        <f t="shared" si="1"/>
        <v>-44.444444444444443</v>
      </c>
      <c r="F14" s="15">
        <v>8</v>
      </c>
      <c r="G14" s="15">
        <v>7</v>
      </c>
      <c r="H14" s="177">
        <f t="shared" si="45"/>
        <v>-1</v>
      </c>
      <c r="I14" s="181">
        <f t="shared" ref="I14:I46" si="82">(G14/F14-1)*100</f>
        <v>-12.5</v>
      </c>
      <c r="J14" s="15">
        <v>8</v>
      </c>
      <c r="K14" s="15">
        <v>11</v>
      </c>
      <c r="L14" s="177">
        <f t="shared" si="46"/>
        <v>3</v>
      </c>
      <c r="M14" s="40">
        <f t="shared" si="47"/>
        <v>37.5</v>
      </c>
      <c r="N14" s="65">
        <f t="shared" si="48"/>
        <v>25</v>
      </c>
      <c r="O14" s="66">
        <f t="shared" si="2"/>
        <v>23</v>
      </c>
      <c r="P14" s="64">
        <v>40</v>
      </c>
      <c r="Q14" s="25">
        <f t="shared" si="13"/>
        <v>-17</v>
      </c>
      <c r="R14" s="26">
        <f t="shared" si="14"/>
        <v>-42.500000000000007</v>
      </c>
      <c r="S14" s="15">
        <v>8</v>
      </c>
      <c r="T14" s="15">
        <v>0</v>
      </c>
      <c r="U14" s="177">
        <f t="shared" si="49"/>
        <v>-8</v>
      </c>
      <c r="V14" s="181">
        <f t="shared" si="50"/>
        <v>-100</v>
      </c>
      <c r="W14" s="15">
        <v>7</v>
      </c>
      <c r="X14" s="15">
        <v>0</v>
      </c>
      <c r="Y14" s="177">
        <f t="shared" si="51"/>
        <v>-7</v>
      </c>
      <c r="Z14" s="185">
        <f t="shared" si="18"/>
        <v>-100</v>
      </c>
      <c r="AA14" s="15">
        <v>21</v>
      </c>
      <c r="AB14" s="15">
        <v>0</v>
      </c>
      <c r="AC14" s="177">
        <f t="shared" si="52"/>
        <v>-21</v>
      </c>
      <c r="AD14" s="181">
        <f t="shared" si="53"/>
        <v>-100</v>
      </c>
      <c r="AE14" s="62">
        <f t="shared" si="78"/>
        <v>36</v>
      </c>
      <c r="AF14" s="63">
        <f t="shared" si="79"/>
        <v>0</v>
      </c>
      <c r="AG14" s="64">
        <v>50</v>
      </c>
      <c r="AH14" s="25">
        <f t="shared" si="68"/>
        <v>-50</v>
      </c>
      <c r="AI14" s="26">
        <f t="shared" si="69"/>
        <v>-100</v>
      </c>
      <c r="AJ14" s="15">
        <v>10</v>
      </c>
      <c r="AK14" s="15">
        <v>0</v>
      </c>
      <c r="AL14" s="177">
        <f t="shared" si="54"/>
        <v>-10</v>
      </c>
      <c r="AM14" s="181">
        <f t="shared" si="55"/>
        <v>-100</v>
      </c>
      <c r="AN14" s="15">
        <v>2</v>
      </c>
      <c r="AO14" s="15">
        <v>0</v>
      </c>
      <c r="AP14" s="177">
        <f t="shared" si="56"/>
        <v>-2</v>
      </c>
      <c r="AQ14" s="181">
        <f t="shared" si="57"/>
        <v>-100</v>
      </c>
      <c r="AR14" s="15">
        <v>9</v>
      </c>
      <c r="AS14" s="15">
        <v>0</v>
      </c>
      <c r="AT14" s="177">
        <f t="shared" si="58"/>
        <v>-9</v>
      </c>
      <c r="AU14" s="181">
        <f t="shared" si="59"/>
        <v>-100</v>
      </c>
      <c r="AV14" s="62">
        <f t="shared" si="80"/>
        <v>21</v>
      </c>
      <c r="AW14" s="63">
        <f t="shared" si="81"/>
        <v>0</v>
      </c>
      <c r="AX14" s="64">
        <v>15</v>
      </c>
      <c r="AY14" s="25">
        <f t="shared" si="70"/>
        <v>-15</v>
      </c>
      <c r="AZ14" s="26">
        <f t="shared" si="71"/>
        <v>-100</v>
      </c>
      <c r="BA14" s="15">
        <v>18</v>
      </c>
      <c r="BB14" s="15">
        <v>0</v>
      </c>
      <c r="BC14" s="177">
        <f t="shared" si="72"/>
        <v>-18</v>
      </c>
      <c r="BD14" s="181">
        <f t="shared" si="73"/>
        <v>-100</v>
      </c>
      <c r="BE14" s="86">
        <v>9</v>
      </c>
      <c r="BF14" s="86">
        <v>0</v>
      </c>
      <c r="BG14" s="184">
        <f t="shared" si="33"/>
        <v>-9</v>
      </c>
      <c r="BH14" s="185">
        <f t="shared" si="34"/>
        <v>-100</v>
      </c>
      <c r="BI14" s="15">
        <v>5</v>
      </c>
      <c r="BJ14" s="15">
        <v>0</v>
      </c>
      <c r="BK14" s="177">
        <f t="shared" si="60"/>
        <v>-5</v>
      </c>
      <c r="BL14" s="181">
        <f t="shared" si="74"/>
        <v>-100</v>
      </c>
      <c r="BM14" s="62">
        <f>BA14+BE14+BI14</f>
        <v>32</v>
      </c>
      <c r="BN14" s="63">
        <f t="shared" si="76"/>
        <v>0</v>
      </c>
      <c r="BO14" s="64">
        <v>130</v>
      </c>
      <c r="BP14" s="25">
        <f t="shared" si="3"/>
        <v>-130</v>
      </c>
      <c r="BQ14" s="26">
        <f t="shared" si="4"/>
        <v>-100</v>
      </c>
      <c r="BR14" s="161">
        <f>N14+AE14+AV14+BM14</f>
        <v>114</v>
      </c>
      <c r="BS14" s="162">
        <f t="shared" ref="BS14:BS59" si="83">O14+AF14+AW14+BN14</f>
        <v>23</v>
      </c>
      <c r="BT14" s="164">
        <f t="shared" si="5"/>
        <v>235</v>
      </c>
      <c r="BU14" s="98">
        <f t="shared" si="6"/>
        <v>-212</v>
      </c>
      <c r="BV14" s="99">
        <f t="shared" si="7"/>
        <v>-90.212765957446805</v>
      </c>
    </row>
    <row r="15" spans="1:74" ht="13.5" customHeight="1" thickBot="1" x14ac:dyDescent="0.25">
      <c r="A15" s="80" t="s">
        <v>89</v>
      </c>
      <c r="B15" s="15">
        <v>6</v>
      </c>
      <c r="C15" s="15">
        <v>7</v>
      </c>
      <c r="D15" s="177">
        <f t="shared" si="0"/>
        <v>1</v>
      </c>
      <c r="E15" s="194">
        <f t="shared" si="1"/>
        <v>16.666666666666675</v>
      </c>
      <c r="F15" s="15">
        <v>7</v>
      </c>
      <c r="G15" s="15">
        <v>7</v>
      </c>
      <c r="H15" s="177">
        <f t="shared" si="45"/>
        <v>0</v>
      </c>
      <c r="I15" s="181">
        <f t="shared" si="82"/>
        <v>0</v>
      </c>
      <c r="J15" s="15">
        <v>5</v>
      </c>
      <c r="K15" s="15">
        <v>14</v>
      </c>
      <c r="L15" s="177">
        <f t="shared" si="46"/>
        <v>9</v>
      </c>
      <c r="M15" s="40">
        <f t="shared" si="47"/>
        <v>179.99999999999997</v>
      </c>
      <c r="N15" s="65">
        <f t="shared" si="48"/>
        <v>18</v>
      </c>
      <c r="O15" s="66">
        <f t="shared" si="2"/>
        <v>28</v>
      </c>
      <c r="P15" s="68">
        <v>30</v>
      </c>
      <c r="Q15" s="25">
        <f t="shared" si="13"/>
        <v>-2</v>
      </c>
      <c r="R15" s="26">
        <f t="shared" si="14"/>
        <v>-6.6666666666666652</v>
      </c>
      <c r="S15" s="15">
        <v>7</v>
      </c>
      <c r="T15" s="15">
        <v>0</v>
      </c>
      <c r="U15" s="177">
        <f t="shared" si="49"/>
        <v>-7</v>
      </c>
      <c r="V15" s="181">
        <f t="shared" si="50"/>
        <v>-100</v>
      </c>
      <c r="W15" s="15">
        <v>7</v>
      </c>
      <c r="X15" s="15">
        <v>0</v>
      </c>
      <c r="Y15" s="177">
        <f t="shared" si="51"/>
        <v>-7</v>
      </c>
      <c r="Z15" s="185">
        <f t="shared" si="18"/>
        <v>-100</v>
      </c>
      <c r="AA15" s="15">
        <v>10</v>
      </c>
      <c r="AB15" s="15">
        <v>0</v>
      </c>
      <c r="AC15" s="177">
        <f t="shared" si="52"/>
        <v>-10</v>
      </c>
      <c r="AD15" s="181">
        <f t="shared" si="53"/>
        <v>-100</v>
      </c>
      <c r="AE15" s="62">
        <f t="shared" si="78"/>
        <v>24</v>
      </c>
      <c r="AF15" s="63">
        <f t="shared" si="79"/>
        <v>0</v>
      </c>
      <c r="AG15" s="64">
        <v>50</v>
      </c>
      <c r="AH15" s="25">
        <f t="shared" si="68"/>
        <v>-50</v>
      </c>
      <c r="AI15" s="26">
        <f t="shared" si="69"/>
        <v>-100</v>
      </c>
      <c r="AJ15" s="15">
        <v>1</v>
      </c>
      <c r="AK15" s="15">
        <v>0</v>
      </c>
      <c r="AL15" s="177">
        <f t="shared" si="54"/>
        <v>-1</v>
      </c>
      <c r="AM15" s="181">
        <f t="shared" si="55"/>
        <v>-100</v>
      </c>
      <c r="AN15" s="15">
        <v>1</v>
      </c>
      <c r="AO15" s="15">
        <v>0</v>
      </c>
      <c r="AP15" s="177">
        <f t="shared" si="56"/>
        <v>-1</v>
      </c>
      <c r="AQ15" s="181">
        <f t="shared" si="57"/>
        <v>-100</v>
      </c>
      <c r="AR15" s="15">
        <v>6</v>
      </c>
      <c r="AS15" s="15">
        <v>0</v>
      </c>
      <c r="AT15" s="177">
        <f t="shared" si="58"/>
        <v>-6</v>
      </c>
      <c r="AU15" s="181">
        <f t="shared" si="59"/>
        <v>-100</v>
      </c>
      <c r="AV15" s="62">
        <f t="shared" si="80"/>
        <v>8</v>
      </c>
      <c r="AW15" s="63">
        <f t="shared" si="81"/>
        <v>0</v>
      </c>
      <c r="AX15" s="64">
        <v>14</v>
      </c>
      <c r="AY15" s="25">
        <f t="shared" si="70"/>
        <v>-14</v>
      </c>
      <c r="AZ15" s="26">
        <f t="shared" si="71"/>
        <v>-100</v>
      </c>
      <c r="BA15" s="15">
        <v>4</v>
      </c>
      <c r="BB15" s="15">
        <v>0</v>
      </c>
      <c r="BC15" s="177">
        <f t="shared" si="72"/>
        <v>-4</v>
      </c>
      <c r="BD15" s="181">
        <f t="shared" si="73"/>
        <v>-100</v>
      </c>
      <c r="BE15" s="86">
        <v>13</v>
      </c>
      <c r="BF15" s="86">
        <v>0</v>
      </c>
      <c r="BG15" s="184">
        <f t="shared" si="33"/>
        <v>-13</v>
      </c>
      <c r="BH15" s="185">
        <f t="shared" si="34"/>
        <v>-100</v>
      </c>
      <c r="BI15" s="15">
        <v>10</v>
      </c>
      <c r="BJ15" s="15">
        <v>0</v>
      </c>
      <c r="BK15" s="177">
        <f t="shared" si="60"/>
        <v>-10</v>
      </c>
      <c r="BL15" s="181">
        <f t="shared" si="74"/>
        <v>-100</v>
      </c>
      <c r="BM15" s="62">
        <f t="shared" ref="BM15:BM16" si="84">BA15+BE15+BI15</f>
        <v>27</v>
      </c>
      <c r="BN15" s="63">
        <f t="shared" si="76"/>
        <v>0</v>
      </c>
      <c r="BO15" s="64">
        <v>10</v>
      </c>
      <c r="BP15" s="25">
        <f t="shared" si="3"/>
        <v>-10</v>
      </c>
      <c r="BQ15" s="26">
        <f t="shared" si="4"/>
        <v>-100</v>
      </c>
      <c r="BR15" s="161">
        <f t="shared" ref="BR15:BR16" si="85">N15+AE15+AV15+BM15</f>
        <v>77</v>
      </c>
      <c r="BS15" s="162">
        <f t="shared" si="83"/>
        <v>28</v>
      </c>
      <c r="BT15" s="164">
        <f t="shared" si="5"/>
        <v>104</v>
      </c>
      <c r="BU15" s="98">
        <f t="shared" si="6"/>
        <v>-76</v>
      </c>
      <c r="BV15" s="99">
        <f t="shared" si="7"/>
        <v>-73.07692307692308</v>
      </c>
    </row>
    <row r="16" spans="1:74" ht="13.5" customHeight="1" thickBot="1" x14ac:dyDescent="0.25">
      <c r="A16" s="80" t="s">
        <v>88</v>
      </c>
      <c r="B16" s="15">
        <v>24</v>
      </c>
      <c r="C16" s="15">
        <v>13</v>
      </c>
      <c r="D16" s="177">
        <f t="shared" si="0"/>
        <v>-11</v>
      </c>
      <c r="E16" s="179">
        <f t="shared" si="1"/>
        <v>-45.833333333333336</v>
      </c>
      <c r="F16" s="15">
        <v>24</v>
      </c>
      <c r="G16" s="15">
        <v>23</v>
      </c>
      <c r="H16" s="177">
        <f t="shared" si="45"/>
        <v>-1</v>
      </c>
      <c r="I16" s="181">
        <f t="shared" si="82"/>
        <v>-4.1666666666666625</v>
      </c>
      <c r="J16" s="15">
        <v>29</v>
      </c>
      <c r="K16" s="15">
        <v>29</v>
      </c>
      <c r="L16" s="177">
        <f t="shared" si="46"/>
        <v>0</v>
      </c>
      <c r="M16" s="181">
        <f t="shared" si="47"/>
        <v>0</v>
      </c>
      <c r="N16" s="65">
        <f t="shared" si="48"/>
        <v>77</v>
      </c>
      <c r="O16" s="66">
        <f t="shared" si="2"/>
        <v>65</v>
      </c>
      <c r="P16" s="68">
        <v>80</v>
      </c>
      <c r="Q16" s="25">
        <f t="shared" si="13"/>
        <v>-15</v>
      </c>
      <c r="R16" s="26">
        <f t="shared" si="14"/>
        <v>-18.75</v>
      </c>
      <c r="S16" s="15">
        <v>30</v>
      </c>
      <c r="T16" s="15">
        <v>0</v>
      </c>
      <c r="U16" s="177">
        <f t="shared" si="49"/>
        <v>-30</v>
      </c>
      <c r="V16" s="181">
        <f t="shared" si="50"/>
        <v>-100</v>
      </c>
      <c r="W16" s="15">
        <v>39</v>
      </c>
      <c r="X16" s="15">
        <v>0</v>
      </c>
      <c r="Y16" s="177">
        <f t="shared" si="51"/>
        <v>-39</v>
      </c>
      <c r="Z16" s="185">
        <f t="shared" si="18"/>
        <v>-100</v>
      </c>
      <c r="AA16" s="15">
        <v>42</v>
      </c>
      <c r="AB16" s="15">
        <v>0</v>
      </c>
      <c r="AC16" s="177">
        <f t="shared" si="52"/>
        <v>-42</v>
      </c>
      <c r="AD16" s="181">
        <f t="shared" si="53"/>
        <v>-100</v>
      </c>
      <c r="AE16" s="62">
        <f t="shared" si="78"/>
        <v>111</v>
      </c>
      <c r="AF16" s="63">
        <f t="shared" si="79"/>
        <v>0</v>
      </c>
      <c r="AG16" s="64">
        <v>50</v>
      </c>
      <c r="AH16" s="25">
        <f t="shared" si="68"/>
        <v>-50</v>
      </c>
      <c r="AI16" s="26">
        <f t="shared" si="69"/>
        <v>-100</v>
      </c>
      <c r="AJ16" s="15">
        <v>53</v>
      </c>
      <c r="AK16" s="15">
        <v>0</v>
      </c>
      <c r="AL16" s="177">
        <f t="shared" si="54"/>
        <v>-53</v>
      </c>
      <c r="AM16" s="181">
        <f t="shared" si="55"/>
        <v>-100</v>
      </c>
      <c r="AN16" s="15">
        <v>0</v>
      </c>
      <c r="AO16" s="15">
        <v>0</v>
      </c>
      <c r="AP16" s="177">
        <f t="shared" si="56"/>
        <v>0</v>
      </c>
      <c r="AQ16" s="181" t="e">
        <f t="shared" si="57"/>
        <v>#DIV/0!</v>
      </c>
      <c r="AR16" s="15">
        <v>112</v>
      </c>
      <c r="AS16" s="15">
        <v>0</v>
      </c>
      <c r="AT16" s="177">
        <f t="shared" si="58"/>
        <v>-112</v>
      </c>
      <c r="AU16" s="181">
        <f t="shared" si="59"/>
        <v>-100</v>
      </c>
      <c r="AV16" s="62">
        <f t="shared" si="80"/>
        <v>165</v>
      </c>
      <c r="AW16" s="63">
        <f t="shared" si="81"/>
        <v>0</v>
      </c>
      <c r="AX16" s="64">
        <v>50</v>
      </c>
      <c r="AY16" s="25">
        <f t="shared" si="70"/>
        <v>-50</v>
      </c>
      <c r="AZ16" s="26">
        <f t="shared" si="71"/>
        <v>-100</v>
      </c>
      <c r="BA16" s="15">
        <v>46</v>
      </c>
      <c r="BB16" s="15">
        <v>0</v>
      </c>
      <c r="BC16" s="177">
        <f t="shared" si="72"/>
        <v>-46</v>
      </c>
      <c r="BD16" s="181">
        <f t="shared" si="73"/>
        <v>-100</v>
      </c>
      <c r="BE16" s="86">
        <v>17</v>
      </c>
      <c r="BF16" s="86">
        <v>0</v>
      </c>
      <c r="BG16" s="184">
        <f t="shared" si="33"/>
        <v>-17</v>
      </c>
      <c r="BH16" s="185">
        <f t="shared" si="34"/>
        <v>-100</v>
      </c>
      <c r="BI16" s="15">
        <v>26</v>
      </c>
      <c r="BJ16" s="15">
        <v>0</v>
      </c>
      <c r="BK16" s="177">
        <f t="shared" si="60"/>
        <v>-26</v>
      </c>
      <c r="BL16" s="181">
        <f t="shared" si="74"/>
        <v>-100</v>
      </c>
      <c r="BM16" s="62">
        <f t="shared" si="84"/>
        <v>89</v>
      </c>
      <c r="BN16" s="63">
        <f t="shared" si="76"/>
        <v>0</v>
      </c>
      <c r="BO16" s="64">
        <v>10</v>
      </c>
      <c r="BP16" s="25">
        <f t="shared" si="3"/>
        <v>-10</v>
      </c>
      <c r="BQ16" s="26">
        <f t="shared" si="4"/>
        <v>-100</v>
      </c>
      <c r="BR16" s="161">
        <f t="shared" si="85"/>
        <v>442</v>
      </c>
      <c r="BS16" s="162">
        <f t="shared" si="83"/>
        <v>65</v>
      </c>
      <c r="BT16" s="164">
        <f t="shared" si="5"/>
        <v>190</v>
      </c>
      <c r="BU16" s="98">
        <f t="shared" si="6"/>
        <v>-125</v>
      </c>
      <c r="BV16" s="99">
        <f t="shared" si="7"/>
        <v>-65.789473684210535</v>
      </c>
    </row>
    <row r="17" spans="1:74" ht="13.5" customHeight="1" thickBot="1" x14ac:dyDescent="0.25">
      <c r="A17" s="80" t="s">
        <v>8</v>
      </c>
      <c r="B17" s="15">
        <v>144</v>
      </c>
      <c r="C17" s="15">
        <v>140</v>
      </c>
      <c r="D17" s="177">
        <f t="shared" si="0"/>
        <v>-4</v>
      </c>
      <c r="E17" s="179">
        <f t="shared" si="1"/>
        <v>-2.777777777777779</v>
      </c>
      <c r="F17" s="15">
        <v>236</v>
      </c>
      <c r="G17" s="15">
        <v>197</v>
      </c>
      <c r="H17" s="177">
        <f t="shared" si="45"/>
        <v>-39</v>
      </c>
      <c r="I17" s="181">
        <f t="shared" si="82"/>
        <v>-16.525423728813561</v>
      </c>
      <c r="J17" s="15">
        <v>206</v>
      </c>
      <c r="K17" s="15">
        <v>232</v>
      </c>
      <c r="L17" s="177">
        <f t="shared" si="46"/>
        <v>26</v>
      </c>
      <c r="M17" s="40">
        <f t="shared" si="47"/>
        <v>12.621359223300965</v>
      </c>
      <c r="N17" s="65">
        <f t="shared" si="48"/>
        <v>586</v>
      </c>
      <c r="O17" s="66">
        <f t="shared" si="2"/>
        <v>569</v>
      </c>
      <c r="P17" s="61">
        <v>690</v>
      </c>
      <c r="Q17" s="25">
        <f t="shared" si="13"/>
        <v>-121</v>
      </c>
      <c r="R17" s="26">
        <f t="shared" si="14"/>
        <v>-17.536231884057973</v>
      </c>
      <c r="S17" s="15">
        <v>231</v>
      </c>
      <c r="T17" s="15">
        <v>0</v>
      </c>
      <c r="U17" s="177">
        <f t="shared" si="49"/>
        <v>-231</v>
      </c>
      <c r="V17" s="181">
        <f t="shared" si="50"/>
        <v>-100</v>
      </c>
      <c r="W17" s="15">
        <v>242</v>
      </c>
      <c r="X17" s="15">
        <v>0</v>
      </c>
      <c r="Y17" s="177">
        <f t="shared" si="51"/>
        <v>-242</v>
      </c>
      <c r="Z17" s="181">
        <f t="shared" ref="Z17:Z41" si="86">(X17/W17-1)*100</f>
        <v>-100</v>
      </c>
      <c r="AA17" s="15">
        <v>238</v>
      </c>
      <c r="AB17" s="15">
        <v>0</v>
      </c>
      <c r="AC17" s="177">
        <f t="shared" si="52"/>
        <v>-238</v>
      </c>
      <c r="AD17" s="181">
        <f t="shared" si="53"/>
        <v>-100</v>
      </c>
      <c r="AE17" s="62">
        <f t="shared" si="78"/>
        <v>711</v>
      </c>
      <c r="AF17" s="63">
        <f t="shared" si="79"/>
        <v>0</v>
      </c>
      <c r="AG17" s="64">
        <v>690</v>
      </c>
      <c r="AH17" s="25">
        <f t="shared" si="68"/>
        <v>-690</v>
      </c>
      <c r="AI17" s="26">
        <f t="shared" si="69"/>
        <v>-100</v>
      </c>
      <c r="AJ17" s="15">
        <v>47</v>
      </c>
      <c r="AK17" s="15">
        <v>0</v>
      </c>
      <c r="AL17" s="177">
        <f t="shared" si="54"/>
        <v>-47</v>
      </c>
      <c r="AM17" s="181">
        <f t="shared" si="55"/>
        <v>-100</v>
      </c>
      <c r="AN17" s="15">
        <v>59</v>
      </c>
      <c r="AO17" s="15">
        <v>0</v>
      </c>
      <c r="AP17" s="177">
        <f t="shared" si="56"/>
        <v>-59</v>
      </c>
      <c r="AQ17" s="181">
        <f t="shared" si="57"/>
        <v>-100</v>
      </c>
      <c r="AR17" s="15">
        <v>173</v>
      </c>
      <c r="AS17" s="15">
        <v>0</v>
      </c>
      <c r="AT17" s="177">
        <f t="shared" si="58"/>
        <v>-173</v>
      </c>
      <c r="AU17" s="181">
        <f t="shared" si="59"/>
        <v>-100</v>
      </c>
      <c r="AV17" s="62">
        <f t="shared" si="80"/>
        <v>279</v>
      </c>
      <c r="AW17" s="63">
        <f t="shared" si="81"/>
        <v>0</v>
      </c>
      <c r="AX17" s="64">
        <v>131</v>
      </c>
      <c r="AY17" s="25">
        <f t="shared" si="70"/>
        <v>-131</v>
      </c>
      <c r="AZ17" s="26">
        <f t="shared" si="71"/>
        <v>-100</v>
      </c>
      <c r="BA17" s="15">
        <v>234</v>
      </c>
      <c r="BB17" s="15">
        <v>0</v>
      </c>
      <c r="BC17" s="177">
        <f t="shared" si="72"/>
        <v>-234</v>
      </c>
      <c r="BD17" s="181">
        <f t="shared" si="73"/>
        <v>-100</v>
      </c>
      <c r="BE17" s="15">
        <v>166</v>
      </c>
      <c r="BF17" s="15">
        <v>0</v>
      </c>
      <c r="BG17" s="184">
        <f t="shared" si="33"/>
        <v>-166</v>
      </c>
      <c r="BH17" s="185">
        <f t="shared" si="34"/>
        <v>-100</v>
      </c>
      <c r="BI17" s="15">
        <v>249</v>
      </c>
      <c r="BJ17" s="15">
        <v>0</v>
      </c>
      <c r="BK17" s="177">
        <f t="shared" si="60"/>
        <v>-249</v>
      </c>
      <c r="BL17" s="181">
        <f t="shared" si="74"/>
        <v>-100</v>
      </c>
      <c r="BM17" s="62">
        <f t="shared" si="75"/>
        <v>649</v>
      </c>
      <c r="BN17" s="63">
        <f t="shared" si="76"/>
        <v>0</v>
      </c>
      <c r="BO17" s="64">
        <v>690</v>
      </c>
      <c r="BP17" s="25">
        <f t="shared" si="3"/>
        <v>-690</v>
      </c>
      <c r="BQ17" s="26">
        <f t="shared" si="4"/>
        <v>-100</v>
      </c>
      <c r="BR17" s="161">
        <f t="shared" si="77"/>
        <v>2225</v>
      </c>
      <c r="BS17" s="162">
        <f t="shared" si="83"/>
        <v>569</v>
      </c>
      <c r="BT17" s="164">
        <f t="shared" si="5"/>
        <v>2201</v>
      </c>
      <c r="BU17" s="98">
        <f t="shared" si="6"/>
        <v>-1632</v>
      </c>
      <c r="BV17" s="99">
        <f t="shared" si="7"/>
        <v>-74.148114493412081</v>
      </c>
    </row>
    <row r="18" spans="1:74" ht="13.5" customHeight="1" thickBot="1" x14ac:dyDescent="0.25">
      <c r="A18" s="80" t="s">
        <v>9</v>
      </c>
      <c r="B18" s="15">
        <v>40</v>
      </c>
      <c r="C18" s="15">
        <v>105</v>
      </c>
      <c r="D18" s="177">
        <f t="shared" si="0"/>
        <v>65</v>
      </c>
      <c r="E18" s="194">
        <f t="shared" si="1"/>
        <v>162.5</v>
      </c>
      <c r="F18" s="15">
        <v>68</v>
      </c>
      <c r="G18" s="15">
        <v>95</v>
      </c>
      <c r="H18" s="177">
        <f t="shared" si="45"/>
        <v>27</v>
      </c>
      <c r="I18" s="40">
        <f t="shared" si="82"/>
        <v>39.705882352941167</v>
      </c>
      <c r="J18" s="15">
        <v>104</v>
      </c>
      <c r="K18" s="15">
        <v>106</v>
      </c>
      <c r="L18" s="177">
        <f t="shared" si="46"/>
        <v>2</v>
      </c>
      <c r="M18" s="40">
        <f t="shared" si="47"/>
        <v>1.9230769230769162</v>
      </c>
      <c r="N18" s="65">
        <f t="shared" si="48"/>
        <v>212</v>
      </c>
      <c r="O18" s="66">
        <f t="shared" si="2"/>
        <v>306</v>
      </c>
      <c r="P18" s="64">
        <v>250</v>
      </c>
      <c r="Q18" s="25">
        <f t="shared" si="13"/>
        <v>56</v>
      </c>
      <c r="R18" s="148">
        <f t="shared" si="14"/>
        <v>22.4</v>
      </c>
      <c r="S18" s="15">
        <v>98</v>
      </c>
      <c r="T18" s="15">
        <v>0</v>
      </c>
      <c r="U18" s="177">
        <f t="shared" si="49"/>
        <v>-98</v>
      </c>
      <c r="V18" s="181">
        <f t="shared" si="50"/>
        <v>-100</v>
      </c>
      <c r="W18" s="15">
        <v>109</v>
      </c>
      <c r="X18" s="15">
        <v>0</v>
      </c>
      <c r="Y18" s="177">
        <f t="shared" si="51"/>
        <v>-109</v>
      </c>
      <c r="Z18" s="181">
        <f t="shared" si="86"/>
        <v>-100</v>
      </c>
      <c r="AA18" s="15">
        <v>155</v>
      </c>
      <c r="AB18" s="15">
        <v>0</v>
      </c>
      <c r="AC18" s="177">
        <f t="shared" si="52"/>
        <v>-155</v>
      </c>
      <c r="AD18" s="181">
        <f t="shared" si="53"/>
        <v>-100</v>
      </c>
      <c r="AE18" s="62">
        <f t="shared" si="78"/>
        <v>362</v>
      </c>
      <c r="AF18" s="63">
        <f t="shared" si="79"/>
        <v>0</v>
      </c>
      <c r="AG18" s="64">
        <v>250</v>
      </c>
      <c r="AH18" s="25">
        <f t="shared" si="68"/>
        <v>-250</v>
      </c>
      <c r="AI18" s="26">
        <f t="shared" si="69"/>
        <v>-100</v>
      </c>
      <c r="AJ18" s="15">
        <v>47</v>
      </c>
      <c r="AK18" s="15">
        <v>0</v>
      </c>
      <c r="AL18" s="177">
        <f t="shared" si="54"/>
        <v>-47</v>
      </c>
      <c r="AM18" s="181">
        <f t="shared" si="55"/>
        <v>-100</v>
      </c>
      <c r="AN18" s="15">
        <v>72</v>
      </c>
      <c r="AO18" s="15">
        <v>0</v>
      </c>
      <c r="AP18" s="177">
        <f t="shared" si="56"/>
        <v>-72</v>
      </c>
      <c r="AQ18" s="181">
        <f t="shared" si="57"/>
        <v>-100</v>
      </c>
      <c r="AR18" s="15">
        <v>89</v>
      </c>
      <c r="AS18" s="15">
        <v>0</v>
      </c>
      <c r="AT18" s="177">
        <f t="shared" si="58"/>
        <v>-89</v>
      </c>
      <c r="AU18" s="181">
        <f t="shared" si="59"/>
        <v>-100</v>
      </c>
      <c r="AV18" s="62">
        <f t="shared" si="80"/>
        <v>208</v>
      </c>
      <c r="AW18" s="63">
        <f t="shared" si="81"/>
        <v>0</v>
      </c>
      <c r="AX18" s="64">
        <v>91</v>
      </c>
      <c r="AY18" s="25">
        <f t="shared" si="70"/>
        <v>-91</v>
      </c>
      <c r="AZ18" s="26">
        <f t="shared" si="71"/>
        <v>-100</v>
      </c>
      <c r="BA18" s="15">
        <v>107</v>
      </c>
      <c r="BB18" s="15">
        <v>0</v>
      </c>
      <c r="BC18" s="177">
        <f t="shared" si="72"/>
        <v>-107</v>
      </c>
      <c r="BD18" s="181">
        <f t="shared" si="73"/>
        <v>-100</v>
      </c>
      <c r="BE18" s="15">
        <v>90</v>
      </c>
      <c r="BF18" s="15">
        <v>0</v>
      </c>
      <c r="BG18" s="184">
        <f t="shared" si="33"/>
        <v>-90</v>
      </c>
      <c r="BH18" s="185">
        <f t="shared" si="34"/>
        <v>-100</v>
      </c>
      <c r="BI18" s="15">
        <v>105</v>
      </c>
      <c r="BJ18" s="15">
        <v>0</v>
      </c>
      <c r="BK18" s="177">
        <f t="shared" si="60"/>
        <v>-105</v>
      </c>
      <c r="BL18" s="181">
        <f t="shared" si="74"/>
        <v>-100</v>
      </c>
      <c r="BM18" s="62">
        <f t="shared" si="75"/>
        <v>302</v>
      </c>
      <c r="BN18" s="63">
        <f t="shared" si="76"/>
        <v>0</v>
      </c>
      <c r="BO18" s="64">
        <v>250</v>
      </c>
      <c r="BP18" s="25">
        <f t="shared" si="3"/>
        <v>-250</v>
      </c>
      <c r="BQ18" s="26">
        <f t="shared" si="4"/>
        <v>-100</v>
      </c>
      <c r="BR18" s="161">
        <f t="shared" si="77"/>
        <v>1084</v>
      </c>
      <c r="BS18" s="162">
        <f t="shared" si="83"/>
        <v>306</v>
      </c>
      <c r="BT18" s="164">
        <f t="shared" si="5"/>
        <v>841</v>
      </c>
      <c r="BU18" s="98">
        <f t="shared" si="6"/>
        <v>-535</v>
      </c>
      <c r="BV18" s="99">
        <f t="shared" si="7"/>
        <v>-63.614744351961946</v>
      </c>
    </row>
    <row r="19" spans="1:74" ht="13.5" customHeight="1" thickBot="1" x14ac:dyDescent="0.25">
      <c r="A19" s="81" t="s">
        <v>10</v>
      </c>
      <c r="B19" s="15">
        <v>102</v>
      </c>
      <c r="C19" s="15">
        <v>130</v>
      </c>
      <c r="D19" s="177">
        <v>1</v>
      </c>
      <c r="E19" s="194">
        <f t="shared" si="1"/>
        <v>27.450980392156854</v>
      </c>
      <c r="F19" s="15">
        <v>175</v>
      </c>
      <c r="G19" s="15">
        <v>182</v>
      </c>
      <c r="H19" s="177">
        <f>SUM(G19-F19)</f>
        <v>7</v>
      </c>
      <c r="I19" s="40">
        <f>(G19/F19-1)*100</f>
        <v>4.0000000000000036</v>
      </c>
      <c r="J19" s="15">
        <v>157</v>
      </c>
      <c r="K19" s="15">
        <v>194</v>
      </c>
      <c r="L19" s="177">
        <f t="shared" si="46"/>
        <v>37</v>
      </c>
      <c r="M19" s="40">
        <f t="shared" si="47"/>
        <v>23.566878980891715</v>
      </c>
      <c r="N19" s="65">
        <f t="shared" si="48"/>
        <v>434</v>
      </c>
      <c r="O19" s="66">
        <f t="shared" si="2"/>
        <v>506</v>
      </c>
      <c r="P19" s="61">
        <v>405</v>
      </c>
      <c r="Q19" s="25">
        <f t="shared" si="13"/>
        <v>101</v>
      </c>
      <c r="R19" s="148">
        <f t="shared" si="14"/>
        <v>24.938271604938265</v>
      </c>
      <c r="S19" s="15">
        <v>186</v>
      </c>
      <c r="T19" s="15">
        <v>0</v>
      </c>
      <c r="U19" s="177">
        <f t="shared" si="49"/>
        <v>-186</v>
      </c>
      <c r="V19" s="181">
        <f t="shared" si="50"/>
        <v>-100</v>
      </c>
      <c r="W19" s="15">
        <v>184</v>
      </c>
      <c r="X19" s="15">
        <v>0</v>
      </c>
      <c r="Y19" s="177">
        <f t="shared" si="51"/>
        <v>-184</v>
      </c>
      <c r="Z19" s="181">
        <f t="shared" si="86"/>
        <v>-100</v>
      </c>
      <c r="AA19" s="15">
        <v>225</v>
      </c>
      <c r="AB19" s="15">
        <v>0</v>
      </c>
      <c r="AC19" s="177">
        <f t="shared" si="52"/>
        <v>-225</v>
      </c>
      <c r="AD19" s="181">
        <f t="shared" si="53"/>
        <v>-100</v>
      </c>
      <c r="AE19" s="62">
        <f t="shared" si="78"/>
        <v>595</v>
      </c>
      <c r="AF19" s="63">
        <f t="shared" si="79"/>
        <v>0</v>
      </c>
      <c r="AG19" s="64">
        <v>515</v>
      </c>
      <c r="AH19" s="25">
        <f t="shared" si="68"/>
        <v>-515</v>
      </c>
      <c r="AI19" s="26">
        <f t="shared" si="69"/>
        <v>-100</v>
      </c>
      <c r="AJ19" s="15">
        <v>87</v>
      </c>
      <c r="AK19" s="15">
        <v>0</v>
      </c>
      <c r="AL19" s="177">
        <f t="shared" si="54"/>
        <v>-87</v>
      </c>
      <c r="AM19" s="181">
        <f t="shared" si="55"/>
        <v>-100</v>
      </c>
      <c r="AN19" s="15">
        <v>40</v>
      </c>
      <c r="AO19" s="15">
        <v>0</v>
      </c>
      <c r="AP19" s="177">
        <f t="shared" si="56"/>
        <v>-40</v>
      </c>
      <c r="AQ19" s="181">
        <f t="shared" si="57"/>
        <v>-100</v>
      </c>
      <c r="AR19" s="15">
        <v>120</v>
      </c>
      <c r="AS19" s="15">
        <v>0</v>
      </c>
      <c r="AT19" s="177">
        <f t="shared" si="58"/>
        <v>-120</v>
      </c>
      <c r="AU19" s="181">
        <f t="shared" si="59"/>
        <v>-100</v>
      </c>
      <c r="AV19" s="62">
        <f t="shared" si="80"/>
        <v>247</v>
      </c>
      <c r="AW19" s="63">
        <f t="shared" si="81"/>
        <v>0</v>
      </c>
      <c r="AX19" s="64">
        <v>312</v>
      </c>
      <c r="AY19" s="25">
        <f t="shared" si="70"/>
        <v>-312</v>
      </c>
      <c r="AZ19" s="26">
        <f t="shared" si="71"/>
        <v>-100</v>
      </c>
      <c r="BA19" s="15">
        <v>207</v>
      </c>
      <c r="BB19" s="15">
        <v>0</v>
      </c>
      <c r="BC19" s="177">
        <f t="shared" si="72"/>
        <v>-207</v>
      </c>
      <c r="BD19" s="181">
        <f t="shared" si="73"/>
        <v>-100</v>
      </c>
      <c r="BE19" s="15">
        <v>159</v>
      </c>
      <c r="BF19" s="15">
        <v>0</v>
      </c>
      <c r="BG19" s="184">
        <f t="shared" si="33"/>
        <v>-159</v>
      </c>
      <c r="BH19" s="185">
        <f t="shared" si="34"/>
        <v>-100</v>
      </c>
      <c r="BI19" s="15">
        <v>176</v>
      </c>
      <c r="BJ19" s="15">
        <v>0</v>
      </c>
      <c r="BK19" s="177">
        <f t="shared" si="60"/>
        <v>-176</v>
      </c>
      <c r="BL19" s="181">
        <f t="shared" si="74"/>
        <v>-100</v>
      </c>
      <c r="BM19" s="62">
        <f t="shared" si="75"/>
        <v>542</v>
      </c>
      <c r="BN19" s="63">
        <f t="shared" si="76"/>
        <v>0</v>
      </c>
      <c r="BO19" s="64">
        <v>460</v>
      </c>
      <c r="BP19" s="25">
        <f t="shared" si="3"/>
        <v>-460</v>
      </c>
      <c r="BQ19" s="26">
        <f t="shared" si="4"/>
        <v>-100</v>
      </c>
      <c r="BR19" s="161">
        <f t="shared" si="77"/>
        <v>1818</v>
      </c>
      <c r="BS19" s="162">
        <f t="shared" si="83"/>
        <v>506</v>
      </c>
      <c r="BT19" s="164">
        <f t="shared" si="5"/>
        <v>1692</v>
      </c>
      <c r="BU19" s="98">
        <f t="shared" si="6"/>
        <v>-1186</v>
      </c>
      <c r="BV19" s="99">
        <f t="shared" si="7"/>
        <v>-70.094562647754131</v>
      </c>
    </row>
    <row r="20" spans="1:74" ht="13.5" customHeight="1" thickBot="1" x14ac:dyDescent="0.25">
      <c r="A20" s="80" t="s">
        <v>11</v>
      </c>
      <c r="B20" s="15">
        <v>148</v>
      </c>
      <c r="C20" s="15">
        <v>125</v>
      </c>
      <c r="D20" s="180">
        <f t="shared" si="0"/>
        <v>-23</v>
      </c>
      <c r="E20" s="179">
        <f t="shared" si="1"/>
        <v>-15.540540540540537</v>
      </c>
      <c r="F20" s="15">
        <v>217</v>
      </c>
      <c r="G20" s="15">
        <v>169</v>
      </c>
      <c r="H20" s="177">
        <f>SUM(G20-F20)</f>
        <v>-48</v>
      </c>
      <c r="I20" s="181">
        <f>(G20/F20-1)*100</f>
        <v>-22.119815668202769</v>
      </c>
      <c r="J20" s="15">
        <v>158</v>
      </c>
      <c r="K20" s="15">
        <v>124</v>
      </c>
      <c r="L20" s="177">
        <f t="shared" si="46"/>
        <v>-34</v>
      </c>
      <c r="M20" s="181">
        <f t="shared" si="47"/>
        <v>-21.518987341772156</v>
      </c>
      <c r="N20" s="65">
        <f t="shared" si="48"/>
        <v>523</v>
      </c>
      <c r="O20" s="66">
        <f t="shared" si="2"/>
        <v>418</v>
      </c>
      <c r="P20" s="64">
        <v>540</v>
      </c>
      <c r="Q20" s="25">
        <f t="shared" si="13"/>
        <v>-122</v>
      </c>
      <c r="R20" s="26">
        <f t="shared" si="14"/>
        <v>-22.592592592592599</v>
      </c>
      <c r="S20" s="15">
        <v>132</v>
      </c>
      <c r="T20" s="15">
        <v>0</v>
      </c>
      <c r="U20" s="177">
        <f t="shared" si="49"/>
        <v>-132</v>
      </c>
      <c r="V20" s="181">
        <f t="shared" si="50"/>
        <v>-100</v>
      </c>
      <c r="W20" s="15">
        <v>153</v>
      </c>
      <c r="X20" s="15">
        <v>0</v>
      </c>
      <c r="Y20" s="177">
        <f t="shared" si="51"/>
        <v>-153</v>
      </c>
      <c r="Z20" s="181">
        <f t="shared" si="86"/>
        <v>-100</v>
      </c>
      <c r="AA20" s="15">
        <v>121</v>
      </c>
      <c r="AB20" s="15">
        <v>0</v>
      </c>
      <c r="AC20" s="177">
        <f t="shared" si="52"/>
        <v>-121</v>
      </c>
      <c r="AD20" s="181">
        <f t="shared" si="53"/>
        <v>-100</v>
      </c>
      <c r="AE20" s="62">
        <f>S20+W20+AA20+AE21</f>
        <v>593</v>
      </c>
      <c r="AF20" s="63">
        <f>T20++X20++AB20+AF21</f>
        <v>0</v>
      </c>
      <c r="AG20" s="64">
        <v>550</v>
      </c>
      <c r="AH20" s="25">
        <f t="shared" si="68"/>
        <v>-550</v>
      </c>
      <c r="AI20" s="26">
        <f t="shared" si="69"/>
        <v>-100</v>
      </c>
      <c r="AJ20" s="15">
        <v>19</v>
      </c>
      <c r="AK20" s="15">
        <v>0</v>
      </c>
      <c r="AL20" s="177">
        <f t="shared" si="54"/>
        <v>-19</v>
      </c>
      <c r="AM20" s="181">
        <f t="shared" si="55"/>
        <v>-100</v>
      </c>
      <c r="AN20" s="15">
        <v>44</v>
      </c>
      <c r="AO20" s="15">
        <v>0</v>
      </c>
      <c r="AP20" s="177">
        <f t="shared" si="56"/>
        <v>-44</v>
      </c>
      <c r="AQ20" s="181">
        <f t="shared" si="57"/>
        <v>-100</v>
      </c>
      <c r="AR20" s="15">
        <v>140</v>
      </c>
      <c r="AS20" s="15">
        <v>0</v>
      </c>
      <c r="AT20" s="177">
        <f t="shared" si="58"/>
        <v>-140</v>
      </c>
      <c r="AU20" s="181">
        <f t="shared" si="59"/>
        <v>-100</v>
      </c>
      <c r="AV20" s="62">
        <f t="shared" si="80"/>
        <v>203</v>
      </c>
      <c r="AW20" s="63">
        <f t="shared" si="81"/>
        <v>0</v>
      </c>
      <c r="AX20" s="64">
        <v>339</v>
      </c>
      <c r="AY20" s="25">
        <f t="shared" si="70"/>
        <v>-339</v>
      </c>
      <c r="AZ20" s="26">
        <f t="shared" si="71"/>
        <v>-100</v>
      </c>
      <c r="BA20" s="86">
        <v>157</v>
      </c>
      <c r="BB20" s="86">
        <v>0</v>
      </c>
      <c r="BC20" s="177">
        <f t="shared" si="72"/>
        <v>-157</v>
      </c>
      <c r="BD20" s="181">
        <f t="shared" si="73"/>
        <v>-100</v>
      </c>
      <c r="BE20" s="86">
        <v>125</v>
      </c>
      <c r="BF20" s="86">
        <v>0</v>
      </c>
      <c r="BG20" s="184">
        <f t="shared" si="33"/>
        <v>-125</v>
      </c>
      <c r="BH20" s="185">
        <f t="shared" si="34"/>
        <v>-100</v>
      </c>
      <c r="BI20" s="15">
        <v>156</v>
      </c>
      <c r="BJ20" s="15">
        <v>0</v>
      </c>
      <c r="BK20" s="177">
        <f t="shared" si="60"/>
        <v>-156</v>
      </c>
      <c r="BL20" s="181">
        <f t="shared" si="74"/>
        <v>-100</v>
      </c>
      <c r="BM20" s="62">
        <f t="shared" si="75"/>
        <v>438</v>
      </c>
      <c r="BN20" s="63">
        <f t="shared" si="76"/>
        <v>0</v>
      </c>
      <c r="BO20" s="64">
        <v>650</v>
      </c>
      <c r="BP20" s="25">
        <f t="shared" si="3"/>
        <v>-650</v>
      </c>
      <c r="BQ20" s="26">
        <f t="shared" si="4"/>
        <v>-100</v>
      </c>
      <c r="BR20" s="161">
        <f t="shared" si="77"/>
        <v>1757</v>
      </c>
      <c r="BS20" s="162">
        <f t="shared" si="83"/>
        <v>418</v>
      </c>
      <c r="BT20" s="164">
        <f t="shared" si="5"/>
        <v>2079</v>
      </c>
      <c r="BU20" s="98">
        <f t="shared" si="6"/>
        <v>-1661</v>
      </c>
      <c r="BV20" s="99">
        <f t="shared" si="7"/>
        <v>-79.894179894179899</v>
      </c>
    </row>
    <row r="21" spans="1:74" ht="13.5" customHeight="1" thickBot="1" x14ac:dyDescent="0.25">
      <c r="A21" s="80" t="s">
        <v>46</v>
      </c>
      <c r="B21" s="15">
        <v>39</v>
      </c>
      <c r="C21" s="15">
        <v>83</v>
      </c>
      <c r="D21" s="180">
        <f t="shared" si="0"/>
        <v>44</v>
      </c>
      <c r="E21" s="194">
        <f t="shared" si="1"/>
        <v>112.82051282051282</v>
      </c>
      <c r="F21" s="15">
        <v>61</v>
      </c>
      <c r="G21" s="15">
        <v>48</v>
      </c>
      <c r="H21" s="177">
        <f>SUM(G21-F21)</f>
        <v>-13</v>
      </c>
      <c r="I21" s="181">
        <f>(G21/F21-1)*100</f>
        <v>-21.311475409836067</v>
      </c>
      <c r="J21" s="15">
        <v>57</v>
      </c>
      <c r="K21" s="15">
        <v>49</v>
      </c>
      <c r="L21" s="177">
        <f t="shared" si="46"/>
        <v>-8</v>
      </c>
      <c r="M21" s="181">
        <f t="shared" si="47"/>
        <v>-14.035087719298245</v>
      </c>
      <c r="N21" s="62">
        <f t="shared" si="48"/>
        <v>157</v>
      </c>
      <c r="O21" s="63">
        <f t="shared" si="2"/>
        <v>180</v>
      </c>
      <c r="P21" s="64">
        <v>160</v>
      </c>
      <c r="Q21" s="25">
        <f t="shared" si="13"/>
        <v>20</v>
      </c>
      <c r="R21" s="148">
        <f t="shared" si="14"/>
        <v>12.5</v>
      </c>
      <c r="S21" s="15">
        <v>46</v>
      </c>
      <c r="T21" s="15">
        <v>0</v>
      </c>
      <c r="U21" s="177">
        <f t="shared" si="49"/>
        <v>-46</v>
      </c>
      <c r="V21" s="181">
        <f t="shared" si="50"/>
        <v>-100</v>
      </c>
      <c r="W21" s="15">
        <v>56</v>
      </c>
      <c r="X21" s="15">
        <v>0</v>
      </c>
      <c r="Y21" s="177">
        <f t="shared" si="51"/>
        <v>-56</v>
      </c>
      <c r="Z21" s="181">
        <f t="shared" si="86"/>
        <v>-100</v>
      </c>
      <c r="AA21" s="15">
        <v>85</v>
      </c>
      <c r="AB21" s="15">
        <v>0</v>
      </c>
      <c r="AC21" s="177">
        <f t="shared" si="52"/>
        <v>-85</v>
      </c>
      <c r="AD21" s="181">
        <f t="shared" si="53"/>
        <v>-100</v>
      </c>
      <c r="AE21" s="62">
        <f t="shared" si="78"/>
        <v>187</v>
      </c>
      <c r="AF21" s="63">
        <f t="shared" si="79"/>
        <v>0</v>
      </c>
      <c r="AG21" s="64">
        <v>150</v>
      </c>
      <c r="AH21" s="25">
        <f t="shared" si="68"/>
        <v>-150</v>
      </c>
      <c r="AI21" s="26">
        <f t="shared" si="69"/>
        <v>-100</v>
      </c>
      <c r="AJ21" s="15">
        <v>7</v>
      </c>
      <c r="AK21" s="15">
        <v>0</v>
      </c>
      <c r="AL21" s="177">
        <f t="shared" si="54"/>
        <v>-7</v>
      </c>
      <c r="AM21" s="181">
        <f t="shared" si="55"/>
        <v>-100</v>
      </c>
      <c r="AN21" s="15">
        <v>6</v>
      </c>
      <c r="AO21" s="15">
        <v>0</v>
      </c>
      <c r="AP21" s="177">
        <f t="shared" si="56"/>
        <v>-6</v>
      </c>
      <c r="AQ21" s="181">
        <f t="shared" si="57"/>
        <v>-100</v>
      </c>
      <c r="AR21" s="15">
        <v>59</v>
      </c>
      <c r="AS21" s="15">
        <v>0</v>
      </c>
      <c r="AT21" s="177">
        <f t="shared" si="58"/>
        <v>-59</v>
      </c>
      <c r="AU21" s="181">
        <f t="shared" si="59"/>
        <v>-100</v>
      </c>
      <c r="AV21" s="62">
        <f t="shared" si="80"/>
        <v>72</v>
      </c>
      <c r="AW21" s="63">
        <f t="shared" si="81"/>
        <v>0</v>
      </c>
      <c r="AX21" s="64">
        <v>50</v>
      </c>
      <c r="AY21" s="25">
        <f t="shared" si="70"/>
        <v>-50</v>
      </c>
      <c r="AZ21" s="26">
        <f t="shared" si="71"/>
        <v>-100</v>
      </c>
      <c r="BA21" s="15">
        <v>67</v>
      </c>
      <c r="BB21" s="15">
        <v>0</v>
      </c>
      <c r="BC21" s="177">
        <f t="shared" si="72"/>
        <v>-67</v>
      </c>
      <c r="BD21" s="181">
        <f t="shared" si="73"/>
        <v>-100</v>
      </c>
      <c r="BE21" s="15">
        <v>50</v>
      </c>
      <c r="BF21" s="15">
        <v>0</v>
      </c>
      <c r="BG21" s="184">
        <f t="shared" si="33"/>
        <v>-50</v>
      </c>
      <c r="BH21" s="185">
        <v>0</v>
      </c>
      <c r="BI21" s="15">
        <v>88</v>
      </c>
      <c r="BJ21" s="15">
        <v>0</v>
      </c>
      <c r="BK21" s="177">
        <f t="shared" si="60"/>
        <v>-88</v>
      </c>
      <c r="BL21" s="181">
        <f t="shared" si="74"/>
        <v>-100</v>
      </c>
      <c r="BM21" s="62">
        <f t="shared" si="75"/>
        <v>205</v>
      </c>
      <c r="BN21" s="63">
        <f t="shared" si="76"/>
        <v>0</v>
      </c>
      <c r="BO21" s="64">
        <v>50</v>
      </c>
      <c r="BP21" s="25">
        <f t="shared" si="3"/>
        <v>-50</v>
      </c>
      <c r="BQ21" s="26">
        <f t="shared" si="4"/>
        <v>-100</v>
      </c>
      <c r="BR21" s="161">
        <f t="shared" si="77"/>
        <v>621</v>
      </c>
      <c r="BS21" s="162">
        <f t="shared" si="83"/>
        <v>180</v>
      </c>
      <c r="BT21" s="164">
        <f t="shared" si="5"/>
        <v>410</v>
      </c>
      <c r="BU21" s="98">
        <f t="shared" si="6"/>
        <v>-230</v>
      </c>
      <c r="BV21" s="99">
        <f t="shared" si="7"/>
        <v>-56.09756097560976</v>
      </c>
    </row>
    <row r="22" spans="1:74" ht="13.5" customHeight="1" thickBot="1" x14ac:dyDescent="0.25">
      <c r="A22" s="80" t="s">
        <v>12</v>
      </c>
      <c r="B22" s="15">
        <v>51</v>
      </c>
      <c r="C22" s="15">
        <v>26</v>
      </c>
      <c r="D22" s="177">
        <f t="shared" si="0"/>
        <v>-25</v>
      </c>
      <c r="E22" s="179">
        <f t="shared" si="1"/>
        <v>-49.019607843137258</v>
      </c>
      <c r="F22" s="15">
        <v>69</v>
      </c>
      <c r="G22" s="15">
        <v>36</v>
      </c>
      <c r="H22" s="177">
        <f t="shared" si="45"/>
        <v>-33</v>
      </c>
      <c r="I22" s="181">
        <f t="shared" si="82"/>
        <v>-47.826086956521742</v>
      </c>
      <c r="J22" s="15">
        <v>68</v>
      </c>
      <c r="K22" s="15">
        <v>37</v>
      </c>
      <c r="L22" s="177">
        <f t="shared" si="46"/>
        <v>-31</v>
      </c>
      <c r="M22" s="181">
        <f t="shared" si="47"/>
        <v>-45.588235294117652</v>
      </c>
      <c r="N22" s="62">
        <f t="shared" si="48"/>
        <v>188</v>
      </c>
      <c r="O22" s="63">
        <f t="shared" si="2"/>
        <v>99</v>
      </c>
      <c r="P22" s="61">
        <v>300</v>
      </c>
      <c r="Q22" s="25">
        <f t="shared" si="13"/>
        <v>-201</v>
      </c>
      <c r="R22" s="26">
        <f t="shared" si="14"/>
        <v>-67</v>
      </c>
      <c r="S22" s="15">
        <v>58</v>
      </c>
      <c r="T22" s="15">
        <v>0</v>
      </c>
      <c r="U22" s="177">
        <f t="shared" si="49"/>
        <v>-58</v>
      </c>
      <c r="V22" s="181">
        <f t="shared" si="50"/>
        <v>-100</v>
      </c>
      <c r="W22" s="15">
        <v>62</v>
      </c>
      <c r="X22" s="15">
        <v>0</v>
      </c>
      <c r="Y22" s="177">
        <f t="shared" si="51"/>
        <v>-62</v>
      </c>
      <c r="Z22" s="181">
        <f t="shared" si="86"/>
        <v>-100</v>
      </c>
      <c r="AA22" s="15">
        <v>102</v>
      </c>
      <c r="AB22" s="15">
        <v>0</v>
      </c>
      <c r="AC22" s="177">
        <f t="shared" si="52"/>
        <v>-102</v>
      </c>
      <c r="AD22" s="181">
        <f t="shared" si="53"/>
        <v>-100</v>
      </c>
      <c r="AE22" s="62">
        <f t="shared" si="78"/>
        <v>222</v>
      </c>
      <c r="AF22" s="63">
        <f t="shared" si="79"/>
        <v>0</v>
      </c>
      <c r="AG22" s="64">
        <v>300</v>
      </c>
      <c r="AH22" s="25">
        <f t="shared" si="68"/>
        <v>-300</v>
      </c>
      <c r="AI22" s="26">
        <f t="shared" si="69"/>
        <v>-100</v>
      </c>
      <c r="AJ22" s="15">
        <v>81</v>
      </c>
      <c r="AK22" s="15">
        <v>0</v>
      </c>
      <c r="AL22" s="177">
        <f t="shared" si="54"/>
        <v>-81</v>
      </c>
      <c r="AM22" s="181">
        <f t="shared" si="55"/>
        <v>-100</v>
      </c>
      <c r="AN22" s="15">
        <v>0</v>
      </c>
      <c r="AO22" s="15">
        <v>0</v>
      </c>
      <c r="AP22" s="177">
        <f t="shared" si="56"/>
        <v>0</v>
      </c>
      <c r="AQ22" s="181" t="e">
        <f t="shared" si="57"/>
        <v>#DIV/0!</v>
      </c>
      <c r="AR22" s="15">
        <v>28</v>
      </c>
      <c r="AS22" s="15">
        <v>0</v>
      </c>
      <c r="AT22" s="177">
        <f t="shared" si="58"/>
        <v>-28</v>
      </c>
      <c r="AU22" s="181">
        <f t="shared" si="59"/>
        <v>-100</v>
      </c>
      <c r="AV22" s="62">
        <f t="shared" si="80"/>
        <v>109</v>
      </c>
      <c r="AW22" s="63">
        <f t="shared" si="81"/>
        <v>0</v>
      </c>
      <c r="AX22" s="64">
        <v>187</v>
      </c>
      <c r="AY22" s="25">
        <f t="shared" si="70"/>
        <v>-187</v>
      </c>
      <c r="AZ22" s="26">
        <f t="shared" si="71"/>
        <v>-100</v>
      </c>
      <c r="BA22" s="15">
        <v>42</v>
      </c>
      <c r="BB22" s="15">
        <v>0</v>
      </c>
      <c r="BC22" s="177">
        <f t="shared" si="72"/>
        <v>-42</v>
      </c>
      <c r="BD22" s="181">
        <f t="shared" si="73"/>
        <v>-100</v>
      </c>
      <c r="BE22" s="15">
        <v>31</v>
      </c>
      <c r="BF22" s="15">
        <v>0</v>
      </c>
      <c r="BG22" s="184">
        <f t="shared" si="33"/>
        <v>-31</v>
      </c>
      <c r="BH22" s="185">
        <f t="shared" si="34"/>
        <v>-100</v>
      </c>
      <c r="BI22" s="15">
        <v>32</v>
      </c>
      <c r="BJ22" s="15">
        <v>0</v>
      </c>
      <c r="BK22" s="177">
        <f t="shared" si="60"/>
        <v>-32</v>
      </c>
      <c r="BL22" s="181">
        <f t="shared" si="74"/>
        <v>-100</v>
      </c>
      <c r="BM22" s="62">
        <f t="shared" si="75"/>
        <v>105</v>
      </c>
      <c r="BN22" s="63">
        <f t="shared" si="76"/>
        <v>0</v>
      </c>
      <c r="BO22" s="64">
        <v>300</v>
      </c>
      <c r="BP22" s="25">
        <f t="shared" si="3"/>
        <v>-300</v>
      </c>
      <c r="BQ22" s="26">
        <f t="shared" si="4"/>
        <v>-100</v>
      </c>
      <c r="BR22" s="161">
        <f t="shared" si="77"/>
        <v>624</v>
      </c>
      <c r="BS22" s="162">
        <f t="shared" si="83"/>
        <v>99</v>
      </c>
      <c r="BT22" s="164">
        <f t="shared" si="5"/>
        <v>1087</v>
      </c>
      <c r="BU22" s="98">
        <f t="shared" si="6"/>
        <v>-988</v>
      </c>
      <c r="BV22" s="99">
        <f t="shared" si="7"/>
        <v>-90.89236430542779</v>
      </c>
    </row>
    <row r="23" spans="1:74" ht="13.5" customHeight="1" thickBot="1" x14ac:dyDescent="0.25">
      <c r="A23" s="80" t="s">
        <v>13</v>
      </c>
      <c r="B23" s="15">
        <v>43</v>
      </c>
      <c r="C23" s="15">
        <v>19</v>
      </c>
      <c r="D23" s="177">
        <f t="shared" si="0"/>
        <v>-24</v>
      </c>
      <c r="E23" s="179">
        <f t="shared" si="1"/>
        <v>-55.813953488372093</v>
      </c>
      <c r="F23" s="15">
        <v>56</v>
      </c>
      <c r="G23" s="15">
        <v>31</v>
      </c>
      <c r="H23" s="177">
        <f t="shared" si="45"/>
        <v>-25</v>
      </c>
      <c r="I23" s="181">
        <f t="shared" si="82"/>
        <v>-44.642857142857139</v>
      </c>
      <c r="J23" s="15">
        <v>55</v>
      </c>
      <c r="K23" s="15">
        <v>37</v>
      </c>
      <c r="L23" s="177">
        <f t="shared" si="46"/>
        <v>-18</v>
      </c>
      <c r="M23" s="181">
        <f t="shared" si="47"/>
        <v>-32.727272727272727</v>
      </c>
      <c r="N23" s="62">
        <f t="shared" si="48"/>
        <v>154</v>
      </c>
      <c r="O23" s="63">
        <f t="shared" si="2"/>
        <v>87</v>
      </c>
      <c r="P23" s="64">
        <v>220</v>
      </c>
      <c r="Q23" s="25">
        <f t="shared" si="13"/>
        <v>-133</v>
      </c>
      <c r="R23" s="26">
        <f t="shared" si="14"/>
        <v>-60.454545454545453</v>
      </c>
      <c r="S23" s="15">
        <v>53</v>
      </c>
      <c r="T23" s="15">
        <v>0</v>
      </c>
      <c r="U23" s="177">
        <f t="shared" si="49"/>
        <v>-53</v>
      </c>
      <c r="V23" s="181">
        <f t="shared" si="50"/>
        <v>-100</v>
      </c>
      <c r="W23" s="15">
        <v>56</v>
      </c>
      <c r="X23" s="15">
        <v>0</v>
      </c>
      <c r="Y23" s="177">
        <f t="shared" si="51"/>
        <v>-56</v>
      </c>
      <c r="Z23" s="181">
        <f t="shared" si="86"/>
        <v>-100</v>
      </c>
      <c r="AA23" s="15">
        <v>75</v>
      </c>
      <c r="AB23" s="15">
        <v>0</v>
      </c>
      <c r="AC23" s="177">
        <f t="shared" si="52"/>
        <v>-75</v>
      </c>
      <c r="AD23" s="181">
        <f t="shared" si="53"/>
        <v>-100</v>
      </c>
      <c r="AE23" s="62">
        <f t="shared" si="78"/>
        <v>184</v>
      </c>
      <c r="AF23" s="63">
        <f t="shared" si="79"/>
        <v>0</v>
      </c>
      <c r="AG23" s="64">
        <v>220</v>
      </c>
      <c r="AH23" s="25">
        <f t="shared" si="68"/>
        <v>-220</v>
      </c>
      <c r="AI23" s="26">
        <f t="shared" si="69"/>
        <v>-100</v>
      </c>
      <c r="AJ23" s="15">
        <v>13</v>
      </c>
      <c r="AK23" s="15">
        <v>0</v>
      </c>
      <c r="AL23" s="177">
        <f t="shared" si="54"/>
        <v>-13</v>
      </c>
      <c r="AM23" s="181">
        <f t="shared" si="55"/>
        <v>-100</v>
      </c>
      <c r="AN23" s="15">
        <v>12</v>
      </c>
      <c r="AO23" s="15">
        <v>0</v>
      </c>
      <c r="AP23" s="177">
        <f t="shared" si="56"/>
        <v>-12</v>
      </c>
      <c r="AQ23" s="181">
        <f t="shared" si="57"/>
        <v>-100</v>
      </c>
      <c r="AR23" s="15">
        <v>10</v>
      </c>
      <c r="AS23" s="15">
        <v>0</v>
      </c>
      <c r="AT23" s="177">
        <f t="shared" si="58"/>
        <v>-10</v>
      </c>
      <c r="AU23" s="181">
        <f t="shared" si="59"/>
        <v>-100</v>
      </c>
      <c r="AV23" s="62">
        <f t="shared" si="80"/>
        <v>35</v>
      </c>
      <c r="AW23" s="63">
        <f t="shared" si="81"/>
        <v>0</v>
      </c>
      <c r="AX23" s="64">
        <v>188</v>
      </c>
      <c r="AY23" s="25">
        <f t="shared" si="70"/>
        <v>-188</v>
      </c>
      <c r="AZ23" s="26">
        <f t="shared" si="71"/>
        <v>-100</v>
      </c>
      <c r="BA23" s="15">
        <v>31</v>
      </c>
      <c r="BB23" s="15">
        <v>0</v>
      </c>
      <c r="BC23" s="177">
        <f t="shared" si="72"/>
        <v>-31</v>
      </c>
      <c r="BD23" s="181">
        <f t="shared" si="73"/>
        <v>-100</v>
      </c>
      <c r="BE23" s="15">
        <v>29</v>
      </c>
      <c r="BF23" s="15">
        <v>0</v>
      </c>
      <c r="BG23" s="184">
        <f t="shared" si="33"/>
        <v>-29</v>
      </c>
      <c r="BH23" s="185">
        <f t="shared" si="34"/>
        <v>-100</v>
      </c>
      <c r="BI23" s="15">
        <v>33</v>
      </c>
      <c r="BJ23" s="15">
        <v>0</v>
      </c>
      <c r="BK23" s="177">
        <f t="shared" si="60"/>
        <v>-33</v>
      </c>
      <c r="BL23" s="181">
        <f t="shared" si="74"/>
        <v>-100</v>
      </c>
      <c r="BM23" s="62">
        <f t="shared" si="75"/>
        <v>93</v>
      </c>
      <c r="BN23" s="63">
        <f t="shared" si="76"/>
        <v>0</v>
      </c>
      <c r="BO23" s="64">
        <v>220</v>
      </c>
      <c r="BP23" s="25">
        <f t="shared" si="3"/>
        <v>-220</v>
      </c>
      <c r="BQ23" s="26">
        <f t="shared" si="4"/>
        <v>-100</v>
      </c>
      <c r="BR23" s="161">
        <f t="shared" si="77"/>
        <v>466</v>
      </c>
      <c r="BS23" s="162">
        <f t="shared" si="83"/>
        <v>87</v>
      </c>
      <c r="BT23" s="164">
        <f t="shared" si="5"/>
        <v>848</v>
      </c>
      <c r="BU23" s="98">
        <f t="shared" si="6"/>
        <v>-761</v>
      </c>
      <c r="BV23" s="99">
        <f t="shared" si="7"/>
        <v>-89.740566037735846</v>
      </c>
    </row>
    <row r="24" spans="1:74" ht="13.5" customHeight="1" thickBot="1" x14ac:dyDescent="0.25">
      <c r="A24" s="80" t="s">
        <v>28</v>
      </c>
      <c r="B24" s="15">
        <v>20</v>
      </c>
      <c r="C24" s="15">
        <v>29</v>
      </c>
      <c r="D24" s="177">
        <f t="shared" si="0"/>
        <v>9</v>
      </c>
      <c r="E24" s="194">
        <f t="shared" si="1"/>
        <v>44.999999999999993</v>
      </c>
      <c r="F24" s="15">
        <v>30</v>
      </c>
      <c r="G24" s="15">
        <v>41</v>
      </c>
      <c r="H24" s="177">
        <f t="shared" si="45"/>
        <v>11</v>
      </c>
      <c r="I24" s="40">
        <f t="shared" si="82"/>
        <v>36.666666666666671</v>
      </c>
      <c r="J24" s="15">
        <v>25</v>
      </c>
      <c r="K24" s="15">
        <v>40</v>
      </c>
      <c r="L24" s="177">
        <f t="shared" si="46"/>
        <v>15</v>
      </c>
      <c r="M24" s="40">
        <f t="shared" si="47"/>
        <v>60.000000000000007</v>
      </c>
      <c r="N24" s="62">
        <f t="shared" si="48"/>
        <v>75</v>
      </c>
      <c r="O24" s="63">
        <f t="shared" si="2"/>
        <v>110</v>
      </c>
      <c r="P24" s="61">
        <v>200</v>
      </c>
      <c r="Q24" s="25">
        <f t="shared" si="13"/>
        <v>-90</v>
      </c>
      <c r="R24" s="26">
        <f t="shared" si="14"/>
        <v>-44.999999999999993</v>
      </c>
      <c r="S24" s="15">
        <v>35</v>
      </c>
      <c r="T24" s="15">
        <v>0</v>
      </c>
      <c r="U24" s="177">
        <f t="shared" si="49"/>
        <v>-35</v>
      </c>
      <c r="V24" s="181">
        <f t="shared" si="50"/>
        <v>-100</v>
      </c>
      <c r="W24" s="15">
        <v>30</v>
      </c>
      <c r="X24" s="15">
        <v>0</v>
      </c>
      <c r="Y24" s="177">
        <f t="shared" si="51"/>
        <v>-30</v>
      </c>
      <c r="Z24" s="181">
        <f t="shared" si="86"/>
        <v>-100</v>
      </c>
      <c r="AA24" s="15">
        <v>40</v>
      </c>
      <c r="AB24" s="15">
        <v>0</v>
      </c>
      <c r="AC24" s="177">
        <f t="shared" si="52"/>
        <v>-40</v>
      </c>
      <c r="AD24" s="181">
        <f t="shared" si="53"/>
        <v>-100</v>
      </c>
      <c r="AE24" s="62">
        <f t="shared" si="78"/>
        <v>105</v>
      </c>
      <c r="AF24" s="63">
        <f t="shared" si="79"/>
        <v>0</v>
      </c>
      <c r="AG24" s="64">
        <v>200</v>
      </c>
      <c r="AH24" s="25">
        <f t="shared" si="68"/>
        <v>-200</v>
      </c>
      <c r="AI24" s="26">
        <f t="shared" si="69"/>
        <v>-100</v>
      </c>
      <c r="AJ24" s="15">
        <v>4</v>
      </c>
      <c r="AK24" s="15">
        <v>0</v>
      </c>
      <c r="AL24" s="177">
        <f t="shared" si="54"/>
        <v>-4</v>
      </c>
      <c r="AM24" s="181">
        <f t="shared" si="55"/>
        <v>-100</v>
      </c>
      <c r="AN24" s="15">
        <v>8</v>
      </c>
      <c r="AO24" s="15">
        <v>0</v>
      </c>
      <c r="AP24" s="177">
        <f t="shared" si="56"/>
        <v>-8</v>
      </c>
      <c r="AQ24" s="181">
        <f t="shared" si="57"/>
        <v>-100</v>
      </c>
      <c r="AR24" s="15">
        <v>32</v>
      </c>
      <c r="AS24" s="15">
        <v>0</v>
      </c>
      <c r="AT24" s="177">
        <f t="shared" si="58"/>
        <v>-32</v>
      </c>
      <c r="AU24" s="181">
        <f t="shared" si="59"/>
        <v>-100</v>
      </c>
      <c r="AV24" s="62">
        <f t="shared" si="80"/>
        <v>44</v>
      </c>
      <c r="AW24" s="63">
        <f t="shared" si="81"/>
        <v>0</v>
      </c>
      <c r="AX24" s="64">
        <v>72</v>
      </c>
      <c r="AY24" s="25">
        <f t="shared" si="70"/>
        <v>-72</v>
      </c>
      <c r="AZ24" s="26">
        <f t="shared" si="71"/>
        <v>-100</v>
      </c>
      <c r="BA24" s="15">
        <v>40</v>
      </c>
      <c r="BB24" s="15">
        <v>0</v>
      </c>
      <c r="BC24" s="177">
        <f t="shared" si="72"/>
        <v>-40</v>
      </c>
      <c r="BD24" s="181">
        <f t="shared" si="73"/>
        <v>-100</v>
      </c>
      <c r="BE24" s="15">
        <v>40</v>
      </c>
      <c r="BF24" s="15">
        <v>0</v>
      </c>
      <c r="BG24" s="184">
        <f t="shared" si="33"/>
        <v>-40</v>
      </c>
      <c r="BH24" s="185">
        <f t="shared" si="34"/>
        <v>-100</v>
      </c>
      <c r="BI24" s="15">
        <v>33</v>
      </c>
      <c r="BJ24" s="15">
        <v>0</v>
      </c>
      <c r="BK24" s="177">
        <f t="shared" si="60"/>
        <v>-33</v>
      </c>
      <c r="BL24" s="181">
        <f t="shared" si="74"/>
        <v>-100</v>
      </c>
      <c r="BM24" s="62">
        <f t="shared" si="75"/>
        <v>113</v>
      </c>
      <c r="BN24" s="63">
        <f t="shared" si="76"/>
        <v>0</v>
      </c>
      <c r="BO24" s="64">
        <v>200</v>
      </c>
      <c r="BP24" s="25">
        <f t="shared" si="3"/>
        <v>-200</v>
      </c>
      <c r="BQ24" s="26">
        <f t="shared" si="4"/>
        <v>-100</v>
      </c>
      <c r="BR24" s="161">
        <f t="shared" si="77"/>
        <v>337</v>
      </c>
      <c r="BS24" s="162">
        <f t="shared" si="83"/>
        <v>110</v>
      </c>
      <c r="BT24" s="164">
        <f t="shared" si="5"/>
        <v>672</v>
      </c>
      <c r="BU24" s="98">
        <f t="shared" si="6"/>
        <v>-562</v>
      </c>
      <c r="BV24" s="99">
        <f t="shared" si="7"/>
        <v>-83.63095238095238</v>
      </c>
    </row>
    <row r="25" spans="1:74" ht="13.5" customHeight="1" thickBot="1" x14ac:dyDescent="0.25">
      <c r="A25" s="80" t="s">
        <v>14</v>
      </c>
      <c r="B25" s="15">
        <v>27</v>
      </c>
      <c r="C25" s="15">
        <v>24</v>
      </c>
      <c r="D25" s="177">
        <f t="shared" si="0"/>
        <v>-3</v>
      </c>
      <c r="E25" s="179">
        <f t="shared" si="1"/>
        <v>-11.111111111111116</v>
      </c>
      <c r="F25" s="15">
        <v>40</v>
      </c>
      <c r="G25" s="15">
        <v>39</v>
      </c>
      <c r="H25" s="177">
        <f t="shared" si="45"/>
        <v>-1</v>
      </c>
      <c r="I25" s="181">
        <f t="shared" si="82"/>
        <v>-2.5000000000000022</v>
      </c>
      <c r="J25" s="15">
        <v>33</v>
      </c>
      <c r="K25" s="15">
        <v>38</v>
      </c>
      <c r="L25" s="177">
        <f t="shared" si="46"/>
        <v>5</v>
      </c>
      <c r="M25" s="40">
        <f t="shared" si="47"/>
        <v>15.151515151515159</v>
      </c>
      <c r="N25" s="62">
        <f t="shared" si="48"/>
        <v>100</v>
      </c>
      <c r="O25" s="63">
        <f t="shared" si="2"/>
        <v>101</v>
      </c>
      <c r="P25" s="64">
        <v>140</v>
      </c>
      <c r="Q25" s="25">
        <f t="shared" si="13"/>
        <v>-39</v>
      </c>
      <c r="R25" s="26">
        <f t="shared" si="14"/>
        <v>-27.857142857142858</v>
      </c>
      <c r="S25" s="15">
        <v>41</v>
      </c>
      <c r="T25" s="15">
        <v>0</v>
      </c>
      <c r="U25" s="177">
        <f t="shared" si="49"/>
        <v>-41</v>
      </c>
      <c r="V25" s="181">
        <f t="shared" si="50"/>
        <v>-100</v>
      </c>
      <c r="W25" s="15">
        <v>46</v>
      </c>
      <c r="X25" s="15">
        <v>0</v>
      </c>
      <c r="Y25" s="177">
        <f t="shared" si="51"/>
        <v>-46</v>
      </c>
      <c r="Z25" s="181">
        <f t="shared" si="86"/>
        <v>-100</v>
      </c>
      <c r="AA25" s="15">
        <v>41</v>
      </c>
      <c r="AB25" s="15">
        <v>0</v>
      </c>
      <c r="AC25" s="177">
        <f t="shared" si="52"/>
        <v>-41</v>
      </c>
      <c r="AD25" s="181">
        <f t="shared" si="53"/>
        <v>-100</v>
      </c>
      <c r="AE25" s="62">
        <f t="shared" si="78"/>
        <v>128</v>
      </c>
      <c r="AF25" s="63">
        <f t="shared" si="79"/>
        <v>0</v>
      </c>
      <c r="AG25" s="64">
        <v>140</v>
      </c>
      <c r="AH25" s="25">
        <f t="shared" si="68"/>
        <v>-140</v>
      </c>
      <c r="AI25" s="26">
        <f t="shared" si="69"/>
        <v>-100</v>
      </c>
      <c r="AJ25" s="15">
        <v>0</v>
      </c>
      <c r="AK25" s="15">
        <v>0</v>
      </c>
      <c r="AL25" s="177">
        <f t="shared" si="54"/>
        <v>0</v>
      </c>
      <c r="AM25" s="181" t="e">
        <f t="shared" si="55"/>
        <v>#DIV/0!</v>
      </c>
      <c r="AN25" s="15">
        <v>3</v>
      </c>
      <c r="AO25" s="15">
        <v>0</v>
      </c>
      <c r="AP25" s="177">
        <f t="shared" si="56"/>
        <v>-3</v>
      </c>
      <c r="AQ25" s="181">
        <f t="shared" si="57"/>
        <v>-100</v>
      </c>
      <c r="AR25" s="15">
        <v>32</v>
      </c>
      <c r="AS25" s="15">
        <v>0</v>
      </c>
      <c r="AT25" s="177">
        <f t="shared" si="58"/>
        <v>-32</v>
      </c>
      <c r="AU25" s="181">
        <f t="shared" si="59"/>
        <v>-100</v>
      </c>
      <c r="AV25" s="62">
        <f t="shared" si="80"/>
        <v>35</v>
      </c>
      <c r="AW25" s="63">
        <f t="shared" si="81"/>
        <v>0</v>
      </c>
      <c r="AX25" s="64">
        <v>84</v>
      </c>
      <c r="AY25" s="25">
        <f t="shared" si="70"/>
        <v>-84</v>
      </c>
      <c r="AZ25" s="26">
        <f t="shared" si="71"/>
        <v>-100</v>
      </c>
      <c r="BA25" s="15">
        <v>32</v>
      </c>
      <c r="BB25" s="15">
        <v>0</v>
      </c>
      <c r="BC25" s="177">
        <f t="shared" si="72"/>
        <v>-32</v>
      </c>
      <c r="BD25" s="181">
        <f t="shared" si="73"/>
        <v>-100</v>
      </c>
      <c r="BE25" s="15">
        <v>26</v>
      </c>
      <c r="BF25" s="15">
        <v>0</v>
      </c>
      <c r="BG25" s="184">
        <f t="shared" si="33"/>
        <v>-26</v>
      </c>
      <c r="BH25" s="185">
        <f t="shared" si="34"/>
        <v>-100</v>
      </c>
      <c r="BI25" s="15">
        <v>34</v>
      </c>
      <c r="BJ25" s="15">
        <v>0</v>
      </c>
      <c r="BK25" s="177">
        <f t="shared" si="60"/>
        <v>-34</v>
      </c>
      <c r="BL25" s="181">
        <f t="shared" si="74"/>
        <v>-100</v>
      </c>
      <c r="BM25" s="62">
        <f t="shared" si="75"/>
        <v>92</v>
      </c>
      <c r="BN25" s="63">
        <f t="shared" si="76"/>
        <v>0</v>
      </c>
      <c r="BO25" s="64">
        <v>140</v>
      </c>
      <c r="BP25" s="25">
        <f t="shared" si="3"/>
        <v>-140</v>
      </c>
      <c r="BQ25" s="26">
        <f t="shared" si="4"/>
        <v>-100</v>
      </c>
      <c r="BR25" s="161">
        <f t="shared" si="77"/>
        <v>355</v>
      </c>
      <c r="BS25" s="162">
        <f t="shared" si="83"/>
        <v>101</v>
      </c>
      <c r="BT25" s="164">
        <f t="shared" si="5"/>
        <v>504</v>
      </c>
      <c r="BU25" s="98">
        <f t="shared" si="6"/>
        <v>-403</v>
      </c>
      <c r="BV25" s="99">
        <f t="shared" si="7"/>
        <v>-79.960317460317469</v>
      </c>
    </row>
    <row r="26" spans="1:74" ht="13.5" customHeight="1" thickBot="1" x14ac:dyDescent="0.25">
      <c r="A26" s="80" t="s">
        <v>15</v>
      </c>
      <c r="B26" s="15">
        <v>42</v>
      </c>
      <c r="C26" s="15">
        <v>40</v>
      </c>
      <c r="D26" s="177">
        <f t="shared" si="0"/>
        <v>-2</v>
      </c>
      <c r="E26" s="179">
        <f t="shared" si="1"/>
        <v>-4.7619047619047672</v>
      </c>
      <c r="F26" s="15">
        <v>48</v>
      </c>
      <c r="G26" s="15">
        <v>68</v>
      </c>
      <c r="H26" s="177">
        <f t="shared" si="45"/>
        <v>20</v>
      </c>
      <c r="I26" s="40">
        <f t="shared" si="82"/>
        <v>41.666666666666671</v>
      </c>
      <c r="J26" s="15">
        <v>46</v>
      </c>
      <c r="K26" s="15">
        <v>0</v>
      </c>
      <c r="L26" s="177">
        <f t="shared" si="46"/>
        <v>-46</v>
      </c>
      <c r="M26" s="181">
        <f t="shared" si="47"/>
        <v>-100</v>
      </c>
      <c r="N26" s="62">
        <f t="shared" si="48"/>
        <v>136</v>
      </c>
      <c r="O26" s="63">
        <f t="shared" si="2"/>
        <v>108</v>
      </c>
      <c r="P26" s="61">
        <v>300</v>
      </c>
      <c r="Q26" s="25">
        <f t="shared" si="13"/>
        <v>-192</v>
      </c>
      <c r="R26" s="26">
        <f t="shared" si="14"/>
        <v>-64</v>
      </c>
      <c r="S26" s="15">
        <v>50</v>
      </c>
      <c r="T26" s="15">
        <v>0</v>
      </c>
      <c r="U26" s="177">
        <f t="shared" si="49"/>
        <v>-50</v>
      </c>
      <c r="V26" s="181">
        <f t="shared" si="50"/>
        <v>-100</v>
      </c>
      <c r="W26" s="15">
        <v>42</v>
      </c>
      <c r="X26" s="15">
        <v>0</v>
      </c>
      <c r="Y26" s="177">
        <f t="shared" si="51"/>
        <v>-42</v>
      </c>
      <c r="Z26" s="181">
        <f t="shared" si="86"/>
        <v>-100</v>
      </c>
      <c r="AA26" s="15">
        <v>58</v>
      </c>
      <c r="AB26" s="15">
        <v>0</v>
      </c>
      <c r="AC26" s="177">
        <f t="shared" si="52"/>
        <v>-58</v>
      </c>
      <c r="AD26" s="181">
        <f t="shared" si="53"/>
        <v>-100</v>
      </c>
      <c r="AE26" s="62">
        <f t="shared" si="78"/>
        <v>150</v>
      </c>
      <c r="AF26" s="63">
        <f t="shared" si="79"/>
        <v>0</v>
      </c>
      <c r="AG26" s="64">
        <v>300</v>
      </c>
      <c r="AH26" s="25">
        <f t="shared" si="68"/>
        <v>-300</v>
      </c>
      <c r="AI26" s="26">
        <f t="shared" si="69"/>
        <v>-100</v>
      </c>
      <c r="AJ26" s="15">
        <v>20</v>
      </c>
      <c r="AK26" s="15">
        <v>0</v>
      </c>
      <c r="AL26" s="177">
        <f t="shared" si="54"/>
        <v>-20</v>
      </c>
      <c r="AM26" s="181">
        <f t="shared" si="55"/>
        <v>-100</v>
      </c>
      <c r="AN26" s="15">
        <v>0</v>
      </c>
      <c r="AO26" s="15">
        <v>0</v>
      </c>
      <c r="AP26" s="177">
        <f t="shared" si="56"/>
        <v>0</v>
      </c>
      <c r="AQ26" s="181" t="e">
        <f t="shared" si="57"/>
        <v>#DIV/0!</v>
      </c>
      <c r="AR26" s="15">
        <v>36</v>
      </c>
      <c r="AS26" s="15">
        <v>0</v>
      </c>
      <c r="AT26" s="177">
        <f t="shared" si="58"/>
        <v>-36</v>
      </c>
      <c r="AU26" s="181">
        <f t="shared" si="59"/>
        <v>-100</v>
      </c>
      <c r="AV26" s="62">
        <f t="shared" si="80"/>
        <v>56</v>
      </c>
      <c r="AW26" s="63">
        <f t="shared" si="81"/>
        <v>0</v>
      </c>
      <c r="AX26" s="64">
        <v>293</v>
      </c>
      <c r="AY26" s="25">
        <f t="shared" si="70"/>
        <v>-293</v>
      </c>
      <c r="AZ26" s="26">
        <f t="shared" si="71"/>
        <v>-100</v>
      </c>
      <c r="BA26" s="15">
        <v>42</v>
      </c>
      <c r="BB26" s="15">
        <v>0</v>
      </c>
      <c r="BC26" s="177">
        <f t="shared" si="72"/>
        <v>-42</v>
      </c>
      <c r="BD26" s="181">
        <f t="shared" si="73"/>
        <v>-100</v>
      </c>
      <c r="BE26" s="15">
        <v>29</v>
      </c>
      <c r="BF26" s="15">
        <v>0</v>
      </c>
      <c r="BG26" s="184">
        <f t="shared" si="33"/>
        <v>-29</v>
      </c>
      <c r="BH26" s="185">
        <f t="shared" si="34"/>
        <v>-100</v>
      </c>
      <c r="BI26" s="15">
        <v>101</v>
      </c>
      <c r="BJ26" s="15">
        <v>0</v>
      </c>
      <c r="BK26" s="177">
        <f t="shared" si="60"/>
        <v>-101</v>
      </c>
      <c r="BL26" s="181">
        <f t="shared" si="74"/>
        <v>-100</v>
      </c>
      <c r="BM26" s="62">
        <f t="shared" si="75"/>
        <v>172</v>
      </c>
      <c r="BN26" s="63">
        <f t="shared" si="76"/>
        <v>0</v>
      </c>
      <c r="BO26" s="64">
        <v>300</v>
      </c>
      <c r="BP26" s="25">
        <f t="shared" si="3"/>
        <v>-300</v>
      </c>
      <c r="BQ26" s="26">
        <f t="shared" si="4"/>
        <v>-100</v>
      </c>
      <c r="BR26" s="161">
        <f t="shared" si="77"/>
        <v>514</v>
      </c>
      <c r="BS26" s="162">
        <f t="shared" si="83"/>
        <v>108</v>
      </c>
      <c r="BT26" s="164">
        <f t="shared" si="5"/>
        <v>1193</v>
      </c>
      <c r="BU26" s="98">
        <f t="shared" si="6"/>
        <v>-1085</v>
      </c>
      <c r="BV26" s="99">
        <f t="shared" si="7"/>
        <v>-90.947191953059516</v>
      </c>
    </row>
    <row r="27" spans="1:74" ht="13.5" customHeight="1" thickBot="1" x14ac:dyDescent="0.25">
      <c r="A27" s="80" t="s">
        <v>47</v>
      </c>
      <c r="B27" s="15">
        <v>8</v>
      </c>
      <c r="C27" s="15">
        <v>11</v>
      </c>
      <c r="D27" s="177">
        <f t="shared" si="0"/>
        <v>3</v>
      </c>
      <c r="E27" s="194">
        <f t="shared" si="1"/>
        <v>37.5</v>
      </c>
      <c r="F27" s="15">
        <v>15</v>
      </c>
      <c r="G27" s="15">
        <v>15</v>
      </c>
      <c r="H27" s="177">
        <f t="shared" si="45"/>
        <v>0</v>
      </c>
      <c r="I27" s="181">
        <f t="shared" si="82"/>
        <v>0</v>
      </c>
      <c r="J27" s="15">
        <v>10</v>
      </c>
      <c r="K27" s="15">
        <v>16</v>
      </c>
      <c r="L27" s="177">
        <f t="shared" si="46"/>
        <v>6</v>
      </c>
      <c r="M27" s="40">
        <f t="shared" si="47"/>
        <v>60.000000000000007</v>
      </c>
      <c r="N27" s="62">
        <f t="shared" si="48"/>
        <v>33</v>
      </c>
      <c r="O27" s="63">
        <f>C27++G27++K27+O28+O29+O30</f>
        <v>85</v>
      </c>
      <c r="P27" s="64">
        <v>80</v>
      </c>
      <c r="Q27" s="25">
        <f t="shared" si="13"/>
        <v>5</v>
      </c>
      <c r="R27" s="148">
        <f t="shared" si="14"/>
        <v>6.25</v>
      </c>
      <c r="S27" s="15">
        <v>12</v>
      </c>
      <c r="T27" s="15">
        <v>0</v>
      </c>
      <c r="U27" s="177">
        <f t="shared" si="49"/>
        <v>-12</v>
      </c>
      <c r="V27" s="181">
        <f t="shared" si="50"/>
        <v>-100</v>
      </c>
      <c r="W27" s="15">
        <v>12</v>
      </c>
      <c r="X27" s="15">
        <v>0</v>
      </c>
      <c r="Y27" s="177">
        <f t="shared" si="51"/>
        <v>-12</v>
      </c>
      <c r="Z27" s="181">
        <f t="shared" si="86"/>
        <v>-100</v>
      </c>
      <c r="AA27" s="15">
        <v>17</v>
      </c>
      <c r="AB27" s="15">
        <v>0</v>
      </c>
      <c r="AC27" s="177">
        <f t="shared" si="52"/>
        <v>-17</v>
      </c>
      <c r="AD27" s="181">
        <f t="shared" si="53"/>
        <v>-100</v>
      </c>
      <c r="AE27" s="62">
        <f t="shared" si="78"/>
        <v>41</v>
      </c>
      <c r="AF27" s="63">
        <f t="shared" si="79"/>
        <v>0</v>
      </c>
      <c r="AG27" s="64">
        <v>50</v>
      </c>
      <c r="AH27" s="25">
        <f t="shared" si="68"/>
        <v>-50</v>
      </c>
      <c r="AI27" s="26">
        <f t="shared" si="69"/>
        <v>-100</v>
      </c>
      <c r="AJ27" s="15">
        <v>1</v>
      </c>
      <c r="AK27" s="15">
        <v>0</v>
      </c>
      <c r="AL27" s="177">
        <f t="shared" si="54"/>
        <v>-1</v>
      </c>
      <c r="AM27" s="181">
        <f t="shared" si="55"/>
        <v>-100</v>
      </c>
      <c r="AN27" s="15">
        <v>4</v>
      </c>
      <c r="AO27" s="15">
        <v>0</v>
      </c>
      <c r="AP27" s="177">
        <f t="shared" si="56"/>
        <v>-4</v>
      </c>
      <c r="AQ27" s="181">
        <f t="shared" si="57"/>
        <v>-100</v>
      </c>
      <c r="AR27" s="15">
        <v>9</v>
      </c>
      <c r="AS27" s="15">
        <v>0</v>
      </c>
      <c r="AT27" s="177">
        <f t="shared" si="58"/>
        <v>-9</v>
      </c>
      <c r="AU27" s="181">
        <f t="shared" si="59"/>
        <v>-100</v>
      </c>
      <c r="AV27" s="62">
        <f t="shared" si="80"/>
        <v>14</v>
      </c>
      <c r="AW27" s="63">
        <f t="shared" si="81"/>
        <v>0</v>
      </c>
      <c r="AX27" s="64">
        <v>40</v>
      </c>
      <c r="AY27" s="25">
        <f t="shared" si="70"/>
        <v>-40</v>
      </c>
      <c r="AZ27" s="26">
        <f t="shared" si="71"/>
        <v>-100</v>
      </c>
      <c r="BA27" s="15">
        <v>17</v>
      </c>
      <c r="BB27" s="15">
        <v>0</v>
      </c>
      <c r="BC27" s="177">
        <f t="shared" si="72"/>
        <v>-17</v>
      </c>
      <c r="BD27" s="181">
        <f t="shared" si="73"/>
        <v>-100</v>
      </c>
      <c r="BE27" s="15">
        <v>14</v>
      </c>
      <c r="BF27" s="15">
        <v>0</v>
      </c>
      <c r="BG27" s="184">
        <f t="shared" si="33"/>
        <v>-14</v>
      </c>
      <c r="BH27" s="185">
        <f t="shared" si="34"/>
        <v>-100</v>
      </c>
      <c r="BI27" s="15">
        <v>16</v>
      </c>
      <c r="BJ27" s="15">
        <v>0</v>
      </c>
      <c r="BK27" s="177">
        <f t="shared" si="60"/>
        <v>-16</v>
      </c>
      <c r="BL27" s="181">
        <f t="shared" si="74"/>
        <v>-100</v>
      </c>
      <c r="BM27" s="62">
        <f t="shared" si="75"/>
        <v>47</v>
      </c>
      <c r="BN27" s="63">
        <f t="shared" si="76"/>
        <v>0</v>
      </c>
      <c r="BO27" s="64">
        <v>50</v>
      </c>
      <c r="BP27" s="25">
        <f t="shared" si="3"/>
        <v>-50</v>
      </c>
      <c r="BQ27" s="26">
        <f t="shared" si="4"/>
        <v>-100</v>
      </c>
      <c r="BR27" s="161">
        <f t="shared" si="77"/>
        <v>135</v>
      </c>
      <c r="BS27" s="162">
        <f t="shared" si="83"/>
        <v>85</v>
      </c>
      <c r="BT27" s="164">
        <f t="shared" si="5"/>
        <v>220</v>
      </c>
      <c r="BU27" s="98">
        <f t="shared" si="6"/>
        <v>-135</v>
      </c>
      <c r="BV27" s="99">
        <f t="shared" si="7"/>
        <v>-61.363636363636367</v>
      </c>
    </row>
    <row r="28" spans="1:74" ht="13.5" customHeight="1" thickBot="1" x14ac:dyDescent="0.25">
      <c r="A28" s="80" t="s">
        <v>48</v>
      </c>
      <c r="B28" s="15">
        <v>1</v>
      </c>
      <c r="C28" s="15">
        <v>1</v>
      </c>
      <c r="D28" s="177">
        <f t="shared" si="0"/>
        <v>0</v>
      </c>
      <c r="E28" s="179">
        <f t="shared" si="1"/>
        <v>0</v>
      </c>
      <c r="F28" s="15">
        <v>2</v>
      </c>
      <c r="G28" s="15">
        <v>2</v>
      </c>
      <c r="H28" s="177">
        <f t="shared" si="45"/>
        <v>0</v>
      </c>
      <c r="I28" s="181">
        <f t="shared" si="82"/>
        <v>0</v>
      </c>
      <c r="J28" s="15">
        <v>2</v>
      </c>
      <c r="K28" s="15">
        <v>1</v>
      </c>
      <c r="L28" s="177">
        <f t="shared" si="46"/>
        <v>-1</v>
      </c>
      <c r="M28" s="181">
        <f t="shared" si="47"/>
        <v>-50</v>
      </c>
      <c r="N28" s="62">
        <f t="shared" si="48"/>
        <v>5</v>
      </c>
      <c r="O28" s="63">
        <f t="shared" si="2"/>
        <v>4</v>
      </c>
      <c r="P28" s="61">
        <v>5</v>
      </c>
      <c r="Q28" s="25">
        <f t="shared" si="13"/>
        <v>-1</v>
      </c>
      <c r="R28" s="26">
        <f t="shared" si="14"/>
        <v>-19.999999999999996</v>
      </c>
      <c r="S28" s="15">
        <v>2</v>
      </c>
      <c r="T28" s="15">
        <v>0</v>
      </c>
      <c r="U28" s="177">
        <f t="shared" si="49"/>
        <v>-2</v>
      </c>
      <c r="V28" s="181">
        <f t="shared" si="50"/>
        <v>-100</v>
      </c>
      <c r="W28" s="15">
        <v>2</v>
      </c>
      <c r="X28" s="15">
        <v>0</v>
      </c>
      <c r="Y28" s="177">
        <f t="shared" si="51"/>
        <v>-2</v>
      </c>
      <c r="Z28" s="181">
        <f t="shared" si="86"/>
        <v>-100</v>
      </c>
      <c r="AA28" s="15">
        <v>1</v>
      </c>
      <c r="AB28" s="15">
        <v>0</v>
      </c>
      <c r="AC28" s="177">
        <f t="shared" si="52"/>
        <v>-1</v>
      </c>
      <c r="AD28" s="181">
        <f t="shared" si="53"/>
        <v>-100</v>
      </c>
      <c r="AE28" s="62">
        <f t="shared" si="78"/>
        <v>5</v>
      </c>
      <c r="AF28" s="63">
        <f t="shared" si="79"/>
        <v>0</v>
      </c>
      <c r="AG28" s="64">
        <v>10</v>
      </c>
      <c r="AH28" s="25">
        <f t="shared" si="68"/>
        <v>-10</v>
      </c>
      <c r="AI28" s="26">
        <f t="shared" si="69"/>
        <v>-100</v>
      </c>
      <c r="AJ28" s="15">
        <v>1</v>
      </c>
      <c r="AK28" s="15">
        <v>0</v>
      </c>
      <c r="AL28" s="177">
        <f t="shared" si="54"/>
        <v>-1</v>
      </c>
      <c r="AM28" s="181">
        <f t="shared" si="55"/>
        <v>-100</v>
      </c>
      <c r="AN28" s="15">
        <v>1</v>
      </c>
      <c r="AO28" s="15">
        <v>0</v>
      </c>
      <c r="AP28" s="177">
        <f t="shared" si="56"/>
        <v>-1</v>
      </c>
      <c r="AQ28" s="181">
        <f t="shared" si="57"/>
        <v>-100</v>
      </c>
      <c r="AR28" s="15">
        <v>1</v>
      </c>
      <c r="AS28" s="15">
        <v>0</v>
      </c>
      <c r="AT28" s="177">
        <f t="shared" si="58"/>
        <v>-1</v>
      </c>
      <c r="AU28" s="181">
        <v>0</v>
      </c>
      <c r="AV28" s="62">
        <f t="shared" si="80"/>
        <v>3</v>
      </c>
      <c r="AW28" s="63">
        <f t="shared" si="81"/>
        <v>0</v>
      </c>
      <c r="AX28" s="64">
        <v>10</v>
      </c>
      <c r="AY28" s="25">
        <f t="shared" si="70"/>
        <v>-10</v>
      </c>
      <c r="AZ28" s="26">
        <f t="shared" si="71"/>
        <v>-100</v>
      </c>
      <c r="BA28" s="15">
        <v>4</v>
      </c>
      <c r="BB28" s="15">
        <v>0</v>
      </c>
      <c r="BC28" s="177">
        <f t="shared" si="72"/>
        <v>-4</v>
      </c>
      <c r="BD28" s="181">
        <f t="shared" si="73"/>
        <v>-100</v>
      </c>
      <c r="BE28" s="86">
        <v>1</v>
      </c>
      <c r="BF28" s="86">
        <v>0</v>
      </c>
      <c r="BG28" s="184">
        <f t="shared" si="33"/>
        <v>-1</v>
      </c>
      <c r="BH28" s="185">
        <f t="shared" si="34"/>
        <v>-100</v>
      </c>
      <c r="BI28" s="15">
        <v>2</v>
      </c>
      <c r="BJ28" s="15">
        <v>0</v>
      </c>
      <c r="BK28" s="177">
        <f t="shared" si="60"/>
        <v>-2</v>
      </c>
      <c r="BL28" s="181">
        <f t="shared" si="74"/>
        <v>-100</v>
      </c>
      <c r="BM28" s="62">
        <f t="shared" si="75"/>
        <v>7</v>
      </c>
      <c r="BN28" s="63">
        <f t="shared" si="76"/>
        <v>0</v>
      </c>
      <c r="BO28" s="64">
        <v>10</v>
      </c>
      <c r="BP28" s="25">
        <f t="shared" si="3"/>
        <v>-10</v>
      </c>
      <c r="BQ28" s="26">
        <f t="shared" si="4"/>
        <v>-100</v>
      </c>
      <c r="BR28" s="161">
        <f t="shared" si="77"/>
        <v>20</v>
      </c>
      <c r="BS28" s="162">
        <f t="shared" si="83"/>
        <v>4</v>
      </c>
      <c r="BT28" s="164">
        <f t="shared" si="5"/>
        <v>35</v>
      </c>
      <c r="BU28" s="98">
        <f t="shared" si="6"/>
        <v>-31</v>
      </c>
      <c r="BV28" s="99">
        <f t="shared" si="7"/>
        <v>-88.571428571428569</v>
      </c>
    </row>
    <row r="29" spans="1:74" ht="13.5" customHeight="1" thickBot="1" x14ac:dyDescent="0.25">
      <c r="A29" s="80" t="s">
        <v>49</v>
      </c>
      <c r="B29" s="15">
        <v>1</v>
      </c>
      <c r="C29" s="15">
        <v>0</v>
      </c>
      <c r="D29" s="177">
        <f t="shared" si="0"/>
        <v>-1</v>
      </c>
      <c r="E29" s="179">
        <f t="shared" si="1"/>
        <v>-100</v>
      </c>
      <c r="F29" s="15">
        <v>1</v>
      </c>
      <c r="G29" s="15">
        <v>1</v>
      </c>
      <c r="H29" s="177">
        <f t="shared" si="45"/>
        <v>0</v>
      </c>
      <c r="I29" s="181">
        <f t="shared" si="82"/>
        <v>0</v>
      </c>
      <c r="J29" s="15">
        <v>1</v>
      </c>
      <c r="K29" s="15">
        <v>1</v>
      </c>
      <c r="L29" s="177">
        <f t="shared" si="46"/>
        <v>0</v>
      </c>
      <c r="M29" s="181">
        <f t="shared" si="47"/>
        <v>0</v>
      </c>
      <c r="N29" s="62">
        <f t="shared" si="48"/>
        <v>3</v>
      </c>
      <c r="O29" s="63">
        <f t="shared" si="2"/>
        <v>2</v>
      </c>
      <c r="P29" s="64">
        <v>5</v>
      </c>
      <c r="Q29" s="25">
        <f t="shared" si="13"/>
        <v>-3</v>
      </c>
      <c r="R29" s="26">
        <f t="shared" si="14"/>
        <v>-60</v>
      </c>
      <c r="S29" s="15">
        <v>1</v>
      </c>
      <c r="T29" s="15">
        <v>0</v>
      </c>
      <c r="U29" s="177">
        <f t="shared" si="49"/>
        <v>-1</v>
      </c>
      <c r="V29" s="181">
        <f t="shared" si="50"/>
        <v>-100</v>
      </c>
      <c r="W29" s="15">
        <v>2</v>
      </c>
      <c r="X29" s="15">
        <v>0</v>
      </c>
      <c r="Y29" s="177">
        <f t="shared" si="51"/>
        <v>-2</v>
      </c>
      <c r="Z29" s="181">
        <f t="shared" si="86"/>
        <v>-100</v>
      </c>
      <c r="AA29" s="15">
        <v>6</v>
      </c>
      <c r="AB29" s="15">
        <v>0</v>
      </c>
      <c r="AC29" s="177">
        <f t="shared" si="52"/>
        <v>-6</v>
      </c>
      <c r="AD29" s="181">
        <f t="shared" si="53"/>
        <v>-100</v>
      </c>
      <c r="AE29" s="62">
        <f t="shared" si="78"/>
        <v>9</v>
      </c>
      <c r="AF29" s="63">
        <f t="shared" si="79"/>
        <v>0</v>
      </c>
      <c r="AG29" s="64">
        <v>10</v>
      </c>
      <c r="AH29" s="25">
        <f t="shared" si="68"/>
        <v>-10</v>
      </c>
      <c r="AI29" s="26">
        <f t="shared" si="69"/>
        <v>-100</v>
      </c>
      <c r="AJ29" s="15">
        <v>8</v>
      </c>
      <c r="AK29" s="15">
        <v>0</v>
      </c>
      <c r="AL29" s="177">
        <f t="shared" si="54"/>
        <v>-8</v>
      </c>
      <c r="AM29" s="181">
        <f t="shared" si="55"/>
        <v>-100</v>
      </c>
      <c r="AN29" s="15">
        <v>6</v>
      </c>
      <c r="AO29" s="15">
        <v>0</v>
      </c>
      <c r="AP29" s="177">
        <f t="shared" si="56"/>
        <v>-6</v>
      </c>
      <c r="AQ29" s="181">
        <f t="shared" si="57"/>
        <v>-100</v>
      </c>
      <c r="AR29" s="15">
        <v>4</v>
      </c>
      <c r="AS29" s="15">
        <v>0</v>
      </c>
      <c r="AT29" s="177">
        <f t="shared" si="58"/>
        <v>-4</v>
      </c>
      <c r="AU29" s="181">
        <f t="shared" si="59"/>
        <v>-100</v>
      </c>
      <c r="AV29" s="62">
        <f t="shared" si="80"/>
        <v>18</v>
      </c>
      <c r="AW29" s="63">
        <f t="shared" si="81"/>
        <v>0</v>
      </c>
      <c r="AX29" s="64">
        <v>12</v>
      </c>
      <c r="AY29" s="25">
        <f t="shared" si="70"/>
        <v>-12</v>
      </c>
      <c r="AZ29" s="26">
        <v>100</v>
      </c>
      <c r="BA29" s="15">
        <v>1</v>
      </c>
      <c r="BB29" s="15">
        <v>0</v>
      </c>
      <c r="BC29" s="177">
        <f t="shared" si="72"/>
        <v>-1</v>
      </c>
      <c r="BD29" s="181">
        <f t="shared" si="73"/>
        <v>-100</v>
      </c>
      <c r="BE29" s="15">
        <v>1</v>
      </c>
      <c r="BF29" s="15">
        <v>0</v>
      </c>
      <c r="BG29" s="184">
        <f t="shared" si="33"/>
        <v>-1</v>
      </c>
      <c r="BH29" s="185">
        <f t="shared" si="34"/>
        <v>-100</v>
      </c>
      <c r="BI29" s="15">
        <v>1</v>
      </c>
      <c r="BJ29" s="15">
        <v>0</v>
      </c>
      <c r="BK29" s="177">
        <f t="shared" si="60"/>
        <v>-1</v>
      </c>
      <c r="BL29" s="181">
        <f t="shared" si="74"/>
        <v>-100</v>
      </c>
      <c r="BM29" s="62">
        <f t="shared" si="75"/>
        <v>3</v>
      </c>
      <c r="BN29" s="63">
        <f t="shared" si="76"/>
        <v>0</v>
      </c>
      <c r="BO29" s="64">
        <v>10</v>
      </c>
      <c r="BP29" s="25">
        <f t="shared" si="3"/>
        <v>-10</v>
      </c>
      <c r="BQ29" s="26">
        <f t="shared" si="4"/>
        <v>-100</v>
      </c>
      <c r="BR29" s="161">
        <f t="shared" si="77"/>
        <v>33</v>
      </c>
      <c r="BS29" s="162">
        <f t="shared" si="83"/>
        <v>2</v>
      </c>
      <c r="BT29" s="164">
        <f t="shared" si="5"/>
        <v>37</v>
      </c>
      <c r="BU29" s="98">
        <f t="shared" si="6"/>
        <v>-35</v>
      </c>
      <c r="BV29" s="99">
        <f t="shared" si="7"/>
        <v>-94.594594594594597</v>
      </c>
    </row>
    <row r="30" spans="1:74" ht="13.5" customHeight="1" thickBot="1" x14ac:dyDescent="0.25">
      <c r="A30" s="80" t="s">
        <v>50</v>
      </c>
      <c r="B30" s="15">
        <v>14</v>
      </c>
      <c r="C30" s="15">
        <v>11</v>
      </c>
      <c r="D30" s="177">
        <f t="shared" si="0"/>
        <v>-3</v>
      </c>
      <c r="E30" s="179">
        <f t="shared" si="1"/>
        <v>-21.428571428571431</v>
      </c>
      <c r="F30" s="15">
        <v>10</v>
      </c>
      <c r="G30" s="15">
        <v>13</v>
      </c>
      <c r="H30" s="177">
        <f t="shared" si="45"/>
        <v>3</v>
      </c>
      <c r="I30" s="40">
        <f t="shared" si="82"/>
        <v>30.000000000000004</v>
      </c>
      <c r="J30" s="15">
        <v>16</v>
      </c>
      <c r="K30" s="15">
        <v>13</v>
      </c>
      <c r="L30" s="177">
        <f t="shared" si="46"/>
        <v>-3</v>
      </c>
      <c r="M30" s="181">
        <f t="shared" si="47"/>
        <v>-18.75</v>
      </c>
      <c r="N30" s="62">
        <f t="shared" si="48"/>
        <v>40</v>
      </c>
      <c r="O30" s="63">
        <f t="shared" si="2"/>
        <v>37</v>
      </c>
      <c r="P30" s="64">
        <v>40</v>
      </c>
      <c r="Q30" s="25">
        <f t="shared" si="13"/>
        <v>-3</v>
      </c>
      <c r="R30" s="26">
        <f t="shared" si="14"/>
        <v>-7.4999999999999956</v>
      </c>
      <c r="S30" s="15">
        <v>16</v>
      </c>
      <c r="T30" s="15">
        <v>0</v>
      </c>
      <c r="U30" s="177">
        <f t="shared" si="49"/>
        <v>-16</v>
      </c>
      <c r="V30" s="181">
        <f t="shared" si="50"/>
        <v>-100</v>
      </c>
      <c r="W30" s="15">
        <v>14</v>
      </c>
      <c r="X30" s="15">
        <v>0</v>
      </c>
      <c r="Y30" s="177">
        <f t="shared" si="51"/>
        <v>-14</v>
      </c>
      <c r="Z30" s="181">
        <f t="shared" si="86"/>
        <v>-100</v>
      </c>
      <c r="AA30" s="15">
        <v>14</v>
      </c>
      <c r="AB30" s="15">
        <v>0</v>
      </c>
      <c r="AC30" s="177">
        <f t="shared" si="52"/>
        <v>-14</v>
      </c>
      <c r="AD30" s="181">
        <f t="shared" si="53"/>
        <v>-100</v>
      </c>
      <c r="AE30" s="62">
        <f t="shared" si="78"/>
        <v>44</v>
      </c>
      <c r="AF30" s="63">
        <f t="shared" si="79"/>
        <v>0</v>
      </c>
      <c r="AG30" s="64">
        <v>60</v>
      </c>
      <c r="AH30" s="25">
        <f t="shared" si="68"/>
        <v>-60</v>
      </c>
      <c r="AI30" s="26">
        <f t="shared" si="69"/>
        <v>-100</v>
      </c>
      <c r="AJ30" s="15">
        <v>0</v>
      </c>
      <c r="AK30" s="15">
        <v>0</v>
      </c>
      <c r="AL30" s="177">
        <f t="shared" si="54"/>
        <v>0</v>
      </c>
      <c r="AM30" s="181">
        <v>0</v>
      </c>
      <c r="AN30" s="15">
        <v>2</v>
      </c>
      <c r="AO30" s="15">
        <v>0</v>
      </c>
      <c r="AP30" s="177">
        <f t="shared" si="56"/>
        <v>-2</v>
      </c>
      <c r="AQ30" s="181">
        <f t="shared" si="57"/>
        <v>-100</v>
      </c>
      <c r="AR30" s="15">
        <v>14</v>
      </c>
      <c r="AS30" s="15">
        <v>0</v>
      </c>
      <c r="AT30" s="177">
        <f t="shared" si="58"/>
        <v>-14</v>
      </c>
      <c r="AU30" s="181">
        <f t="shared" si="59"/>
        <v>-100</v>
      </c>
      <c r="AV30" s="62">
        <f t="shared" si="80"/>
        <v>16</v>
      </c>
      <c r="AW30" s="63">
        <f t="shared" si="81"/>
        <v>0</v>
      </c>
      <c r="AX30" s="64">
        <v>15</v>
      </c>
      <c r="AY30" s="25">
        <f t="shared" si="70"/>
        <v>-15</v>
      </c>
      <c r="AZ30" s="26">
        <f t="shared" si="71"/>
        <v>-100</v>
      </c>
      <c r="BA30" s="86">
        <v>18</v>
      </c>
      <c r="BB30" s="86">
        <v>0</v>
      </c>
      <c r="BC30" s="177">
        <f t="shared" si="72"/>
        <v>-18</v>
      </c>
      <c r="BD30" s="181">
        <f t="shared" si="73"/>
        <v>-100</v>
      </c>
      <c r="BE30" s="15">
        <v>14</v>
      </c>
      <c r="BF30" s="15">
        <v>0</v>
      </c>
      <c r="BG30" s="184">
        <f t="shared" si="33"/>
        <v>-14</v>
      </c>
      <c r="BH30" s="185">
        <f t="shared" si="34"/>
        <v>-100</v>
      </c>
      <c r="BI30" s="15">
        <v>17</v>
      </c>
      <c r="BJ30" s="15">
        <v>0</v>
      </c>
      <c r="BK30" s="177">
        <f t="shared" si="60"/>
        <v>-17</v>
      </c>
      <c r="BL30" s="181">
        <f t="shared" si="74"/>
        <v>-100</v>
      </c>
      <c r="BM30" s="62">
        <f t="shared" si="75"/>
        <v>49</v>
      </c>
      <c r="BN30" s="63">
        <f t="shared" si="76"/>
        <v>0</v>
      </c>
      <c r="BO30" s="64">
        <v>60</v>
      </c>
      <c r="BP30" s="25">
        <f t="shared" si="3"/>
        <v>-60</v>
      </c>
      <c r="BQ30" s="26">
        <f t="shared" si="4"/>
        <v>-100</v>
      </c>
      <c r="BR30" s="161">
        <f t="shared" si="77"/>
        <v>149</v>
      </c>
      <c r="BS30" s="162">
        <f t="shared" si="83"/>
        <v>37</v>
      </c>
      <c r="BT30" s="164">
        <f t="shared" si="5"/>
        <v>175</v>
      </c>
      <c r="BU30" s="98">
        <f t="shared" si="6"/>
        <v>-138</v>
      </c>
      <c r="BV30" s="99">
        <f t="shared" si="7"/>
        <v>-78.857142857142861</v>
      </c>
    </row>
    <row r="31" spans="1:74" ht="13.5" customHeight="1" thickBot="1" x14ac:dyDescent="0.25">
      <c r="A31" s="80" t="s">
        <v>51</v>
      </c>
      <c r="B31" s="15">
        <v>2</v>
      </c>
      <c r="C31" s="15">
        <v>1</v>
      </c>
      <c r="D31" s="177">
        <f t="shared" si="0"/>
        <v>-1</v>
      </c>
      <c r="E31" s="179">
        <f t="shared" si="1"/>
        <v>-50</v>
      </c>
      <c r="F31" s="15">
        <v>2</v>
      </c>
      <c r="G31" s="15">
        <v>1</v>
      </c>
      <c r="H31" s="177">
        <f t="shared" si="45"/>
        <v>-1</v>
      </c>
      <c r="I31" s="181">
        <f t="shared" si="82"/>
        <v>-50</v>
      </c>
      <c r="J31" s="15">
        <v>1</v>
      </c>
      <c r="K31" s="15">
        <v>1</v>
      </c>
      <c r="L31" s="177">
        <f t="shared" si="46"/>
        <v>0</v>
      </c>
      <c r="M31" s="181">
        <f t="shared" si="47"/>
        <v>0</v>
      </c>
      <c r="N31" s="62">
        <f t="shared" si="48"/>
        <v>5</v>
      </c>
      <c r="O31" s="63">
        <f t="shared" si="2"/>
        <v>3</v>
      </c>
      <c r="P31" s="64">
        <v>10</v>
      </c>
      <c r="Q31" s="25">
        <f t="shared" si="13"/>
        <v>-7</v>
      </c>
      <c r="R31" s="26">
        <f t="shared" si="14"/>
        <v>-70</v>
      </c>
      <c r="S31" s="15">
        <v>2</v>
      </c>
      <c r="T31" s="15">
        <v>0</v>
      </c>
      <c r="U31" s="177">
        <f t="shared" si="49"/>
        <v>-2</v>
      </c>
      <c r="V31" s="181">
        <f t="shared" si="50"/>
        <v>-100</v>
      </c>
      <c r="W31" s="15">
        <v>2</v>
      </c>
      <c r="X31" s="15">
        <v>0</v>
      </c>
      <c r="Y31" s="177">
        <f t="shared" si="51"/>
        <v>-2</v>
      </c>
      <c r="Z31" s="181">
        <f t="shared" si="86"/>
        <v>-100</v>
      </c>
      <c r="AA31" s="15">
        <v>3</v>
      </c>
      <c r="AB31" s="15">
        <v>0</v>
      </c>
      <c r="AC31" s="177">
        <f t="shared" si="52"/>
        <v>-3</v>
      </c>
      <c r="AD31" s="181">
        <f t="shared" si="53"/>
        <v>-100</v>
      </c>
      <c r="AE31" s="62">
        <f t="shared" si="78"/>
        <v>7</v>
      </c>
      <c r="AF31" s="63">
        <f t="shared" si="79"/>
        <v>0</v>
      </c>
      <c r="AG31" s="64">
        <v>10</v>
      </c>
      <c r="AH31" s="25">
        <f t="shared" si="68"/>
        <v>-10</v>
      </c>
      <c r="AI31" s="26">
        <f t="shared" si="69"/>
        <v>-100</v>
      </c>
      <c r="AJ31" s="15">
        <v>4</v>
      </c>
      <c r="AK31" s="15">
        <v>0</v>
      </c>
      <c r="AL31" s="177">
        <f t="shared" si="54"/>
        <v>-4</v>
      </c>
      <c r="AM31" s="181">
        <f t="shared" si="55"/>
        <v>-100</v>
      </c>
      <c r="AN31" s="15">
        <v>1</v>
      </c>
      <c r="AO31" s="15">
        <v>0</v>
      </c>
      <c r="AP31" s="177">
        <f t="shared" si="56"/>
        <v>-1</v>
      </c>
      <c r="AQ31" s="181">
        <f t="shared" si="57"/>
        <v>-100</v>
      </c>
      <c r="AR31" s="15">
        <v>1</v>
      </c>
      <c r="AS31" s="15">
        <v>0</v>
      </c>
      <c r="AT31" s="177">
        <f t="shared" si="58"/>
        <v>-1</v>
      </c>
      <c r="AU31" s="181">
        <f t="shared" si="59"/>
        <v>-100</v>
      </c>
      <c r="AV31" s="62">
        <f t="shared" si="80"/>
        <v>6</v>
      </c>
      <c r="AW31" s="63">
        <f t="shared" si="81"/>
        <v>0</v>
      </c>
      <c r="AX31" s="64">
        <v>20</v>
      </c>
      <c r="AY31" s="25">
        <f t="shared" si="70"/>
        <v>-20</v>
      </c>
      <c r="AZ31" s="26">
        <f t="shared" si="71"/>
        <v>-100</v>
      </c>
      <c r="BA31" s="15">
        <v>1</v>
      </c>
      <c r="BB31" s="15">
        <v>0</v>
      </c>
      <c r="BC31" s="177">
        <f t="shared" si="72"/>
        <v>-1</v>
      </c>
      <c r="BD31" s="181">
        <f t="shared" si="73"/>
        <v>-100</v>
      </c>
      <c r="BE31" s="15">
        <v>2</v>
      </c>
      <c r="BF31" s="15">
        <v>0</v>
      </c>
      <c r="BG31" s="184">
        <f t="shared" si="33"/>
        <v>-2</v>
      </c>
      <c r="BH31" s="185">
        <f t="shared" si="34"/>
        <v>-100</v>
      </c>
      <c r="BI31" s="15">
        <v>0</v>
      </c>
      <c r="BJ31" s="15">
        <v>0</v>
      </c>
      <c r="BK31" s="177">
        <f t="shared" si="60"/>
        <v>0</v>
      </c>
      <c r="BL31" s="181" t="e">
        <f t="shared" si="74"/>
        <v>#DIV/0!</v>
      </c>
      <c r="BM31" s="62">
        <f t="shared" si="75"/>
        <v>3</v>
      </c>
      <c r="BN31" s="63">
        <f t="shared" si="76"/>
        <v>0</v>
      </c>
      <c r="BO31" s="64">
        <v>10</v>
      </c>
      <c r="BP31" s="25">
        <f t="shared" si="3"/>
        <v>-10</v>
      </c>
      <c r="BQ31" s="26">
        <f t="shared" si="4"/>
        <v>-100</v>
      </c>
      <c r="BR31" s="161">
        <f t="shared" si="77"/>
        <v>21</v>
      </c>
      <c r="BS31" s="162">
        <f t="shared" si="83"/>
        <v>3</v>
      </c>
      <c r="BT31" s="164">
        <f t="shared" si="5"/>
        <v>50</v>
      </c>
      <c r="BU31" s="98">
        <f t="shared" si="6"/>
        <v>-47</v>
      </c>
      <c r="BV31" s="99">
        <f t="shared" si="7"/>
        <v>-94</v>
      </c>
    </row>
    <row r="32" spans="1:74" ht="13.5" customHeight="1" thickBot="1" x14ac:dyDescent="0.25">
      <c r="A32" s="80" t="s">
        <v>52</v>
      </c>
      <c r="B32" s="15">
        <v>10</v>
      </c>
      <c r="C32" s="15">
        <v>10</v>
      </c>
      <c r="D32" s="177">
        <f t="shared" si="0"/>
        <v>0</v>
      </c>
      <c r="E32" s="179">
        <f t="shared" si="1"/>
        <v>0</v>
      </c>
      <c r="F32" s="15">
        <v>19</v>
      </c>
      <c r="G32" s="15">
        <v>16</v>
      </c>
      <c r="H32" s="177">
        <f t="shared" si="45"/>
        <v>-3</v>
      </c>
      <c r="I32" s="181">
        <f t="shared" si="82"/>
        <v>-15.789473684210531</v>
      </c>
      <c r="J32" s="15">
        <v>23</v>
      </c>
      <c r="K32" s="15">
        <v>15</v>
      </c>
      <c r="L32" s="177">
        <f t="shared" si="46"/>
        <v>-8</v>
      </c>
      <c r="M32" s="181">
        <f t="shared" si="47"/>
        <v>-34.782608695652172</v>
      </c>
      <c r="N32" s="62">
        <f t="shared" si="48"/>
        <v>52</v>
      </c>
      <c r="O32" s="63">
        <f t="shared" si="2"/>
        <v>41</v>
      </c>
      <c r="P32" s="64">
        <v>60</v>
      </c>
      <c r="Q32" s="25">
        <f t="shared" si="13"/>
        <v>-19</v>
      </c>
      <c r="R32" s="26">
        <f t="shared" si="14"/>
        <v>-31.666666666666664</v>
      </c>
      <c r="S32" s="15">
        <v>17</v>
      </c>
      <c r="T32" s="15">
        <v>0</v>
      </c>
      <c r="U32" s="177">
        <f t="shared" si="49"/>
        <v>-17</v>
      </c>
      <c r="V32" s="181">
        <f t="shared" si="50"/>
        <v>-100</v>
      </c>
      <c r="W32" s="15">
        <v>32</v>
      </c>
      <c r="X32" s="15">
        <v>0</v>
      </c>
      <c r="Y32" s="177">
        <f t="shared" si="51"/>
        <v>-32</v>
      </c>
      <c r="Z32" s="181">
        <f t="shared" si="86"/>
        <v>-100</v>
      </c>
      <c r="AA32" s="15">
        <v>40</v>
      </c>
      <c r="AB32" s="15">
        <v>0</v>
      </c>
      <c r="AC32" s="177">
        <f t="shared" si="52"/>
        <v>-40</v>
      </c>
      <c r="AD32" s="181">
        <f t="shared" si="53"/>
        <v>-100</v>
      </c>
      <c r="AE32" s="62">
        <f t="shared" si="78"/>
        <v>89</v>
      </c>
      <c r="AF32" s="63">
        <f t="shared" si="79"/>
        <v>0</v>
      </c>
      <c r="AG32" s="64">
        <v>100</v>
      </c>
      <c r="AH32" s="25">
        <f t="shared" si="68"/>
        <v>-100</v>
      </c>
      <c r="AI32" s="26">
        <f t="shared" si="69"/>
        <v>-100</v>
      </c>
      <c r="AJ32" s="15">
        <v>4</v>
      </c>
      <c r="AK32" s="15">
        <v>0</v>
      </c>
      <c r="AL32" s="177">
        <f t="shared" si="54"/>
        <v>-4</v>
      </c>
      <c r="AM32" s="181">
        <f t="shared" si="55"/>
        <v>-100</v>
      </c>
      <c r="AN32" s="15">
        <v>2</v>
      </c>
      <c r="AO32" s="15">
        <v>0</v>
      </c>
      <c r="AP32" s="177">
        <f t="shared" si="56"/>
        <v>-2</v>
      </c>
      <c r="AQ32" s="181">
        <f t="shared" si="57"/>
        <v>-100</v>
      </c>
      <c r="AR32" s="15">
        <v>31</v>
      </c>
      <c r="AS32" s="15">
        <v>0</v>
      </c>
      <c r="AT32" s="177">
        <f t="shared" si="58"/>
        <v>-31</v>
      </c>
      <c r="AU32" s="181">
        <f t="shared" si="59"/>
        <v>-100</v>
      </c>
      <c r="AV32" s="62">
        <f t="shared" si="80"/>
        <v>37</v>
      </c>
      <c r="AW32" s="63">
        <f t="shared" si="81"/>
        <v>0</v>
      </c>
      <c r="AX32" s="64">
        <v>60</v>
      </c>
      <c r="AY32" s="25">
        <f t="shared" si="70"/>
        <v>-60</v>
      </c>
      <c r="AZ32" s="26">
        <f t="shared" si="71"/>
        <v>-100</v>
      </c>
      <c r="BA32" s="86">
        <v>16</v>
      </c>
      <c r="BB32" s="86">
        <v>0</v>
      </c>
      <c r="BC32" s="177">
        <f t="shared" si="72"/>
        <v>-16</v>
      </c>
      <c r="BD32" s="181">
        <f t="shared" si="73"/>
        <v>-100</v>
      </c>
      <c r="BE32" s="86">
        <v>11</v>
      </c>
      <c r="BF32" s="86">
        <v>0</v>
      </c>
      <c r="BG32" s="184">
        <f t="shared" si="33"/>
        <v>-11</v>
      </c>
      <c r="BH32" s="185">
        <f t="shared" si="34"/>
        <v>-100</v>
      </c>
      <c r="BI32" s="15">
        <v>15</v>
      </c>
      <c r="BJ32" s="15">
        <v>0</v>
      </c>
      <c r="BK32" s="177">
        <f t="shared" si="60"/>
        <v>-15</v>
      </c>
      <c r="BL32" s="181">
        <f t="shared" si="74"/>
        <v>-100</v>
      </c>
      <c r="BM32" s="62">
        <f t="shared" si="75"/>
        <v>42</v>
      </c>
      <c r="BN32" s="63">
        <f t="shared" si="76"/>
        <v>0</v>
      </c>
      <c r="BO32" s="64">
        <v>90</v>
      </c>
      <c r="BP32" s="25">
        <f t="shared" si="3"/>
        <v>-90</v>
      </c>
      <c r="BQ32" s="26">
        <f t="shared" si="4"/>
        <v>-100</v>
      </c>
      <c r="BR32" s="161">
        <f t="shared" si="77"/>
        <v>220</v>
      </c>
      <c r="BS32" s="162">
        <f t="shared" si="83"/>
        <v>41</v>
      </c>
      <c r="BT32" s="164">
        <f t="shared" si="5"/>
        <v>310</v>
      </c>
      <c r="BU32" s="98">
        <f t="shared" si="6"/>
        <v>-269</v>
      </c>
      <c r="BV32" s="99">
        <f t="shared" si="7"/>
        <v>-86.774193548387089</v>
      </c>
    </row>
    <row r="33" spans="1:74" ht="13.5" customHeight="1" thickBot="1" x14ac:dyDescent="0.25">
      <c r="A33" s="80" t="s">
        <v>53</v>
      </c>
      <c r="B33" s="15">
        <v>9</v>
      </c>
      <c r="C33" s="15">
        <v>20</v>
      </c>
      <c r="D33" s="177">
        <f t="shared" si="0"/>
        <v>11</v>
      </c>
      <c r="E33" s="194">
        <f t="shared" si="1"/>
        <v>122.22222222222223</v>
      </c>
      <c r="F33" s="15">
        <v>40</v>
      </c>
      <c r="G33" s="15">
        <v>12</v>
      </c>
      <c r="H33" s="177">
        <f t="shared" si="45"/>
        <v>-28</v>
      </c>
      <c r="I33" s="181">
        <f t="shared" si="82"/>
        <v>-70</v>
      </c>
      <c r="J33" s="15">
        <v>18</v>
      </c>
      <c r="K33" s="15">
        <v>16</v>
      </c>
      <c r="L33" s="177">
        <f t="shared" si="46"/>
        <v>-2</v>
      </c>
      <c r="M33" s="181">
        <f t="shared" si="47"/>
        <v>-11.111111111111116</v>
      </c>
      <c r="N33" s="62">
        <f t="shared" si="48"/>
        <v>67</v>
      </c>
      <c r="O33" s="63">
        <f t="shared" si="2"/>
        <v>48</v>
      </c>
      <c r="P33" s="64">
        <v>120</v>
      </c>
      <c r="Q33" s="25">
        <f t="shared" si="13"/>
        <v>-72</v>
      </c>
      <c r="R33" s="26">
        <f t="shared" si="14"/>
        <v>-60</v>
      </c>
      <c r="S33" s="15">
        <v>29</v>
      </c>
      <c r="T33" s="15">
        <v>0</v>
      </c>
      <c r="U33" s="177">
        <f t="shared" si="49"/>
        <v>-29</v>
      </c>
      <c r="V33" s="181">
        <f t="shared" si="50"/>
        <v>-100</v>
      </c>
      <c r="W33" s="15">
        <v>23</v>
      </c>
      <c r="X33" s="15">
        <v>0</v>
      </c>
      <c r="Y33" s="177">
        <f t="shared" si="51"/>
        <v>-23</v>
      </c>
      <c r="Z33" s="181">
        <f t="shared" si="86"/>
        <v>-100</v>
      </c>
      <c r="AA33" s="15">
        <v>64</v>
      </c>
      <c r="AB33" s="15">
        <v>0</v>
      </c>
      <c r="AC33" s="177">
        <f t="shared" si="52"/>
        <v>-64</v>
      </c>
      <c r="AD33" s="181">
        <f t="shared" si="53"/>
        <v>-100</v>
      </c>
      <c r="AE33" s="62">
        <f t="shared" si="78"/>
        <v>116</v>
      </c>
      <c r="AF33" s="63">
        <f t="shared" si="79"/>
        <v>0</v>
      </c>
      <c r="AG33" s="64">
        <v>100</v>
      </c>
      <c r="AH33" s="25">
        <f t="shared" si="68"/>
        <v>-100</v>
      </c>
      <c r="AI33" s="26">
        <f t="shared" si="69"/>
        <v>-100</v>
      </c>
      <c r="AJ33" s="15">
        <v>20</v>
      </c>
      <c r="AK33" s="15">
        <v>0</v>
      </c>
      <c r="AL33" s="177">
        <f t="shared" si="54"/>
        <v>-20</v>
      </c>
      <c r="AM33" s="181">
        <f t="shared" si="55"/>
        <v>-100</v>
      </c>
      <c r="AN33" s="15">
        <v>11</v>
      </c>
      <c r="AO33" s="15">
        <v>0</v>
      </c>
      <c r="AP33" s="177">
        <f t="shared" si="56"/>
        <v>-11</v>
      </c>
      <c r="AQ33" s="181">
        <f t="shared" si="57"/>
        <v>-100</v>
      </c>
      <c r="AR33" s="15">
        <v>22</v>
      </c>
      <c r="AS33" s="15">
        <v>0</v>
      </c>
      <c r="AT33" s="177">
        <f t="shared" si="58"/>
        <v>-22</v>
      </c>
      <c r="AU33" s="181">
        <f t="shared" si="59"/>
        <v>-100</v>
      </c>
      <c r="AV33" s="62">
        <f t="shared" si="80"/>
        <v>53</v>
      </c>
      <c r="AW33" s="63">
        <f t="shared" si="81"/>
        <v>0</v>
      </c>
      <c r="AX33" s="64">
        <v>76</v>
      </c>
      <c r="AY33" s="25">
        <f t="shared" si="70"/>
        <v>-76</v>
      </c>
      <c r="AZ33" s="26">
        <f t="shared" si="71"/>
        <v>-100</v>
      </c>
      <c r="BA33" s="15">
        <v>46</v>
      </c>
      <c r="BB33" s="15">
        <v>0</v>
      </c>
      <c r="BC33" s="177">
        <f t="shared" si="72"/>
        <v>-46</v>
      </c>
      <c r="BD33" s="181">
        <f t="shared" si="73"/>
        <v>-100</v>
      </c>
      <c r="BE33" s="86">
        <v>31</v>
      </c>
      <c r="BF33" s="86">
        <v>0</v>
      </c>
      <c r="BG33" s="184">
        <f t="shared" si="33"/>
        <v>-31</v>
      </c>
      <c r="BH33" s="185">
        <f t="shared" si="34"/>
        <v>-100</v>
      </c>
      <c r="BI33" s="15">
        <v>27</v>
      </c>
      <c r="BJ33" s="15">
        <v>0</v>
      </c>
      <c r="BK33" s="177">
        <f t="shared" si="60"/>
        <v>-27</v>
      </c>
      <c r="BL33" s="181">
        <f t="shared" si="74"/>
        <v>-100</v>
      </c>
      <c r="BM33" s="62">
        <f t="shared" si="75"/>
        <v>104</v>
      </c>
      <c r="BN33" s="63">
        <f t="shared" si="76"/>
        <v>0</v>
      </c>
      <c r="BO33" s="64">
        <v>100</v>
      </c>
      <c r="BP33" s="25">
        <f t="shared" si="3"/>
        <v>-100</v>
      </c>
      <c r="BQ33" s="26">
        <f t="shared" si="4"/>
        <v>-100</v>
      </c>
      <c r="BR33" s="161">
        <f t="shared" si="77"/>
        <v>340</v>
      </c>
      <c r="BS33" s="162">
        <f t="shared" si="83"/>
        <v>48</v>
      </c>
      <c r="BT33" s="164">
        <f t="shared" si="5"/>
        <v>396</v>
      </c>
      <c r="BU33" s="98">
        <f t="shared" si="6"/>
        <v>-348</v>
      </c>
      <c r="BV33" s="99">
        <f t="shared" si="7"/>
        <v>-87.878787878787875</v>
      </c>
    </row>
    <row r="34" spans="1:74" ht="13.5" customHeight="1" thickBot="1" x14ac:dyDescent="0.25">
      <c r="A34" s="80" t="s">
        <v>54</v>
      </c>
      <c r="B34" s="15">
        <v>35</v>
      </c>
      <c r="C34" s="15">
        <v>53</v>
      </c>
      <c r="D34" s="177">
        <f t="shared" si="0"/>
        <v>18</v>
      </c>
      <c r="E34" s="194">
        <f t="shared" si="1"/>
        <v>51.428571428571423</v>
      </c>
      <c r="F34" s="15">
        <v>82</v>
      </c>
      <c r="G34" s="15">
        <v>43</v>
      </c>
      <c r="H34" s="177">
        <f t="shared" si="45"/>
        <v>-39</v>
      </c>
      <c r="I34" s="181">
        <f t="shared" si="82"/>
        <v>-47.560975609756099</v>
      </c>
      <c r="J34" s="15">
        <v>50</v>
      </c>
      <c r="K34" s="15">
        <v>46</v>
      </c>
      <c r="L34" s="177">
        <f t="shared" si="46"/>
        <v>-4</v>
      </c>
      <c r="M34" s="181">
        <f t="shared" si="47"/>
        <v>-7.9999999999999964</v>
      </c>
      <c r="N34" s="62">
        <f t="shared" si="48"/>
        <v>167</v>
      </c>
      <c r="O34" s="63">
        <f t="shared" si="2"/>
        <v>142</v>
      </c>
      <c r="P34" s="61">
        <v>170</v>
      </c>
      <c r="Q34" s="25">
        <f t="shared" si="13"/>
        <v>-28</v>
      </c>
      <c r="R34" s="26">
        <f t="shared" si="14"/>
        <v>-16.470588235294116</v>
      </c>
      <c r="S34" s="15">
        <v>62</v>
      </c>
      <c r="T34" s="15">
        <v>0</v>
      </c>
      <c r="U34" s="177">
        <f t="shared" si="49"/>
        <v>-62</v>
      </c>
      <c r="V34" s="181">
        <f t="shared" si="50"/>
        <v>-100</v>
      </c>
      <c r="W34" s="15">
        <v>65</v>
      </c>
      <c r="X34" s="15">
        <v>0</v>
      </c>
      <c r="Y34" s="177">
        <f t="shared" si="51"/>
        <v>-65</v>
      </c>
      <c r="Z34" s="181">
        <f t="shared" si="86"/>
        <v>-100</v>
      </c>
      <c r="AA34" s="15">
        <v>114</v>
      </c>
      <c r="AB34" s="15">
        <v>0</v>
      </c>
      <c r="AC34" s="177">
        <f t="shared" si="52"/>
        <v>-114</v>
      </c>
      <c r="AD34" s="181">
        <f t="shared" si="53"/>
        <v>-100</v>
      </c>
      <c r="AE34" s="62">
        <f t="shared" si="78"/>
        <v>241</v>
      </c>
      <c r="AF34" s="63">
        <f t="shared" si="79"/>
        <v>0</v>
      </c>
      <c r="AG34" s="64">
        <v>150</v>
      </c>
      <c r="AH34" s="25">
        <f t="shared" si="68"/>
        <v>-150</v>
      </c>
      <c r="AI34" s="26">
        <f t="shared" si="69"/>
        <v>-100</v>
      </c>
      <c r="AJ34" s="15">
        <v>46</v>
      </c>
      <c r="AK34" s="15">
        <v>0</v>
      </c>
      <c r="AL34" s="177">
        <f t="shared" si="54"/>
        <v>-46</v>
      </c>
      <c r="AM34" s="181">
        <f t="shared" si="55"/>
        <v>-100</v>
      </c>
      <c r="AN34" s="15">
        <v>32</v>
      </c>
      <c r="AO34" s="15">
        <v>0</v>
      </c>
      <c r="AP34" s="177">
        <f t="shared" si="56"/>
        <v>-32</v>
      </c>
      <c r="AQ34" s="181">
        <f t="shared" si="57"/>
        <v>-100</v>
      </c>
      <c r="AR34" s="15">
        <v>63</v>
      </c>
      <c r="AS34" s="15">
        <v>0</v>
      </c>
      <c r="AT34" s="177">
        <f t="shared" si="58"/>
        <v>-63</v>
      </c>
      <c r="AU34" s="181">
        <f t="shared" si="59"/>
        <v>-100</v>
      </c>
      <c r="AV34" s="62">
        <f t="shared" si="80"/>
        <v>141</v>
      </c>
      <c r="AW34" s="63">
        <f t="shared" si="81"/>
        <v>0</v>
      </c>
      <c r="AX34" s="64">
        <v>190</v>
      </c>
      <c r="AY34" s="25">
        <f t="shared" si="70"/>
        <v>-190</v>
      </c>
      <c r="AZ34" s="26">
        <f t="shared" si="71"/>
        <v>-100</v>
      </c>
      <c r="BA34" s="15">
        <v>90</v>
      </c>
      <c r="BB34" s="15">
        <v>0</v>
      </c>
      <c r="BC34" s="177">
        <f t="shared" si="72"/>
        <v>-90</v>
      </c>
      <c r="BD34" s="181">
        <f t="shared" si="73"/>
        <v>-100</v>
      </c>
      <c r="BE34" s="86">
        <v>77</v>
      </c>
      <c r="BF34" s="86">
        <v>0</v>
      </c>
      <c r="BG34" s="184">
        <f t="shared" si="33"/>
        <v>-77</v>
      </c>
      <c r="BH34" s="185">
        <f t="shared" si="34"/>
        <v>-100</v>
      </c>
      <c r="BI34" s="15">
        <v>66</v>
      </c>
      <c r="BJ34" s="15">
        <v>0</v>
      </c>
      <c r="BK34" s="177">
        <f t="shared" si="60"/>
        <v>-66</v>
      </c>
      <c r="BL34" s="181">
        <f t="shared" si="74"/>
        <v>-100</v>
      </c>
      <c r="BM34" s="62">
        <f t="shared" si="75"/>
        <v>233</v>
      </c>
      <c r="BN34" s="63">
        <f t="shared" si="76"/>
        <v>0</v>
      </c>
      <c r="BO34" s="64">
        <v>160</v>
      </c>
      <c r="BP34" s="25">
        <f t="shared" si="3"/>
        <v>-160</v>
      </c>
      <c r="BQ34" s="26">
        <f t="shared" si="4"/>
        <v>-100</v>
      </c>
      <c r="BR34" s="161">
        <f t="shared" si="77"/>
        <v>782</v>
      </c>
      <c r="BS34" s="162">
        <f t="shared" si="83"/>
        <v>142</v>
      </c>
      <c r="BT34" s="164">
        <f t="shared" si="5"/>
        <v>670</v>
      </c>
      <c r="BU34" s="98">
        <f t="shared" si="6"/>
        <v>-528</v>
      </c>
      <c r="BV34" s="99">
        <f t="shared" si="7"/>
        <v>-78.805970149253739</v>
      </c>
    </row>
    <row r="35" spans="1:74" ht="13.5" customHeight="1" thickBot="1" x14ac:dyDescent="0.25">
      <c r="A35" s="80" t="s">
        <v>67</v>
      </c>
      <c r="B35" s="15">
        <v>9</v>
      </c>
      <c r="C35" s="15">
        <v>12</v>
      </c>
      <c r="D35" s="177">
        <f t="shared" si="0"/>
        <v>3</v>
      </c>
      <c r="E35" s="194">
        <f t="shared" si="1"/>
        <v>33.333333333333329</v>
      </c>
      <c r="F35" s="15">
        <v>9</v>
      </c>
      <c r="G35" s="15">
        <v>21</v>
      </c>
      <c r="H35" s="177">
        <f t="shared" si="45"/>
        <v>12</v>
      </c>
      <c r="I35" s="40">
        <f t="shared" si="82"/>
        <v>133.33333333333334</v>
      </c>
      <c r="J35" s="15">
        <v>8</v>
      </c>
      <c r="K35" s="15">
        <v>13</v>
      </c>
      <c r="L35" s="177">
        <f t="shared" si="46"/>
        <v>5</v>
      </c>
      <c r="M35" s="40">
        <f t="shared" si="47"/>
        <v>62.5</v>
      </c>
      <c r="N35" s="62">
        <f t="shared" si="48"/>
        <v>26</v>
      </c>
      <c r="O35" s="63">
        <f t="shared" si="2"/>
        <v>46</v>
      </c>
      <c r="P35" s="64">
        <v>90</v>
      </c>
      <c r="Q35" s="25">
        <f t="shared" si="13"/>
        <v>-44</v>
      </c>
      <c r="R35" s="26">
        <f t="shared" si="14"/>
        <v>-48.888888888888893</v>
      </c>
      <c r="S35" s="15">
        <v>10</v>
      </c>
      <c r="T35" s="15">
        <v>0</v>
      </c>
      <c r="U35" s="177">
        <f t="shared" si="49"/>
        <v>-10</v>
      </c>
      <c r="V35" s="181">
        <f t="shared" si="50"/>
        <v>-100</v>
      </c>
      <c r="W35" s="15">
        <v>6</v>
      </c>
      <c r="X35" s="15">
        <v>6</v>
      </c>
      <c r="Y35" s="177">
        <f t="shared" si="51"/>
        <v>0</v>
      </c>
      <c r="Z35" s="181">
        <f t="shared" si="86"/>
        <v>0</v>
      </c>
      <c r="AA35" s="15">
        <v>7</v>
      </c>
      <c r="AB35" s="15">
        <v>0</v>
      </c>
      <c r="AC35" s="177">
        <f t="shared" si="52"/>
        <v>-7</v>
      </c>
      <c r="AD35" s="181">
        <f t="shared" si="53"/>
        <v>-100</v>
      </c>
      <c r="AE35" s="62">
        <f t="shared" si="78"/>
        <v>23</v>
      </c>
      <c r="AF35" s="63">
        <f t="shared" si="79"/>
        <v>6</v>
      </c>
      <c r="AG35" s="64">
        <v>80</v>
      </c>
      <c r="AH35" s="25">
        <f t="shared" si="68"/>
        <v>-74</v>
      </c>
      <c r="AI35" s="26">
        <f t="shared" si="69"/>
        <v>-92.5</v>
      </c>
      <c r="AJ35" s="15">
        <v>2</v>
      </c>
      <c r="AK35" s="15">
        <v>0</v>
      </c>
      <c r="AL35" s="177">
        <f t="shared" si="54"/>
        <v>-2</v>
      </c>
      <c r="AM35" s="181">
        <f t="shared" si="55"/>
        <v>-100</v>
      </c>
      <c r="AN35" s="15">
        <v>0</v>
      </c>
      <c r="AO35" s="15">
        <v>0</v>
      </c>
      <c r="AP35" s="177">
        <f t="shared" si="56"/>
        <v>0</v>
      </c>
      <c r="AQ35" s="181" t="e">
        <f t="shared" si="57"/>
        <v>#DIV/0!</v>
      </c>
      <c r="AR35" s="15">
        <v>5</v>
      </c>
      <c r="AS35" s="15">
        <v>0</v>
      </c>
      <c r="AT35" s="177">
        <f t="shared" si="58"/>
        <v>-5</v>
      </c>
      <c r="AU35" s="181">
        <f t="shared" si="59"/>
        <v>-100</v>
      </c>
      <c r="AV35" s="62">
        <f t="shared" si="80"/>
        <v>7</v>
      </c>
      <c r="AW35" s="63">
        <f t="shared" si="81"/>
        <v>0</v>
      </c>
      <c r="AX35" s="64">
        <v>76</v>
      </c>
      <c r="AY35" s="25">
        <f t="shared" si="70"/>
        <v>-76</v>
      </c>
      <c r="AZ35" s="26">
        <f t="shared" si="71"/>
        <v>-100</v>
      </c>
      <c r="BA35" s="15">
        <v>13</v>
      </c>
      <c r="BB35" s="15">
        <v>0</v>
      </c>
      <c r="BC35" s="177">
        <f t="shared" si="72"/>
        <v>-13</v>
      </c>
      <c r="BD35" s="181">
        <f t="shared" si="73"/>
        <v>-100</v>
      </c>
      <c r="BE35" s="15">
        <v>15</v>
      </c>
      <c r="BF35" s="15">
        <v>0</v>
      </c>
      <c r="BG35" s="184">
        <f t="shared" si="33"/>
        <v>-15</v>
      </c>
      <c r="BH35" s="185">
        <f t="shared" si="34"/>
        <v>-100</v>
      </c>
      <c r="BI35" s="15">
        <v>20</v>
      </c>
      <c r="BJ35" s="15">
        <v>0</v>
      </c>
      <c r="BK35" s="177">
        <f t="shared" si="60"/>
        <v>-20</v>
      </c>
      <c r="BL35" s="181">
        <f t="shared" si="74"/>
        <v>-100</v>
      </c>
      <c r="BM35" s="62">
        <f t="shared" si="75"/>
        <v>48</v>
      </c>
      <c r="BN35" s="63">
        <f t="shared" si="76"/>
        <v>0</v>
      </c>
      <c r="BO35" s="64">
        <v>90</v>
      </c>
      <c r="BP35" s="25">
        <f t="shared" si="3"/>
        <v>-90</v>
      </c>
      <c r="BQ35" s="26">
        <f t="shared" si="4"/>
        <v>-100</v>
      </c>
      <c r="BR35" s="161">
        <f t="shared" si="77"/>
        <v>104</v>
      </c>
      <c r="BS35" s="162">
        <f t="shared" si="83"/>
        <v>52</v>
      </c>
      <c r="BT35" s="164">
        <f t="shared" si="5"/>
        <v>336</v>
      </c>
      <c r="BU35" s="98">
        <f t="shared" si="6"/>
        <v>-284</v>
      </c>
      <c r="BV35" s="99">
        <f t="shared" si="7"/>
        <v>-84.523809523809518</v>
      </c>
    </row>
    <row r="36" spans="1:74" ht="13.5" customHeight="1" thickBot="1" x14ac:dyDescent="0.25">
      <c r="A36" s="80" t="s">
        <v>55</v>
      </c>
      <c r="B36" s="15">
        <v>6</v>
      </c>
      <c r="C36" s="15">
        <v>5</v>
      </c>
      <c r="D36" s="177">
        <f t="shared" si="0"/>
        <v>-1</v>
      </c>
      <c r="E36" s="179">
        <f t="shared" si="1"/>
        <v>-16.666666666666664</v>
      </c>
      <c r="F36" s="15">
        <v>8</v>
      </c>
      <c r="G36" s="15">
        <v>8</v>
      </c>
      <c r="H36" s="177">
        <f t="shared" si="45"/>
        <v>0</v>
      </c>
      <c r="I36" s="181">
        <f t="shared" si="82"/>
        <v>0</v>
      </c>
      <c r="J36" s="15">
        <v>6</v>
      </c>
      <c r="K36" s="15">
        <v>6</v>
      </c>
      <c r="L36" s="177">
        <f t="shared" si="46"/>
        <v>0</v>
      </c>
      <c r="M36" s="181">
        <f t="shared" si="47"/>
        <v>0</v>
      </c>
      <c r="N36" s="62">
        <f t="shared" si="48"/>
        <v>20</v>
      </c>
      <c r="O36" s="63">
        <f t="shared" si="2"/>
        <v>19</v>
      </c>
      <c r="P36" s="64">
        <v>30</v>
      </c>
      <c r="Q36" s="25">
        <f t="shared" si="13"/>
        <v>-11</v>
      </c>
      <c r="R36" s="26">
        <f t="shared" si="14"/>
        <v>-36.666666666666671</v>
      </c>
      <c r="S36" s="15">
        <v>8</v>
      </c>
      <c r="T36" s="15">
        <v>0</v>
      </c>
      <c r="U36" s="177">
        <f t="shared" si="49"/>
        <v>-8</v>
      </c>
      <c r="V36" s="181">
        <f t="shared" si="50"/>
        <v>-100</v>
      </c>
      <c r="W36" s="15">
        <v>6</v>
      </c>
      <c r="X36" s="15">
        <v>0</v>
      </c>
      <c r="Y36" s="177">
        <f t="shared" si="51"/>
        <v>-6</v>
      </c>
      <c r="Z36" s="181">
        <f t="shared" si="86"/>
        <v>-100</v>
      </c>
      <c r="AA36" s="15">
        <v>7</v>
      </c>
      <c r="AB36" s="15">
        <v>0</v>
      </c>
      <c r="AC36" s="177">
        <f t="shared" si="52"/>
        <v>-7</v>
      </c>
      <c r="AD36" s="181">
        <f t="shared" si="53"/>
        <v>-100</v>
      </c>
      <c r="AE36" s="62">
        <f t="shared" si="78"/>
        <v>21</v>
      </c>
      <c r="AF36" s="63">
        <f t="shared" si="79"/>
        <v>0</v>
      </c>
      <c r="AG36" s="64">
        <v>40</v>
      </c>
      <c r="AH36" s="25">
        <f t="shared" si="68"/>
        <v>-40</v>
      </c>
      <c r="AI36" s="26">
        <f t="shared" si="69"/>
        <v>-100</v>
      </c>
      <c r="AJ36" s="15">
        <v>1</v>
      </c>
      <c r="AK36" s="15">
        <v>0</v>
      </c>
      <c r="AL36" s="177">
        <f t="shared" si="54"/>
        <v>-1</v>
      </c>
      <c r="AM36" s="181">
        <f t="shared" si="55"/>
        <v>-100</v>
      </c>
      <c r="AN36" s="15">
        <v>0</v>
      </c>
      <c r="AO36" s="15">
        <v>0</v>
      </c>
      <c r="AP36" s="177">
        <f t="shared" si="56"/>
        <v>0</v>
      </c>
      <c r="AQ36" s="181" t="e">
        <f t="shared" si="57"/>
        <v>#DIV/0!</v>
      </c>
      <c r="AR36" s="15">
        <v>5</v>
      </c>
      <c r="AS36" s="15">
        <v>0</v>
      </c>
      <c r="AT36" s="177">
        <f t="shared" si="58"/>
        <v>-5</v>
      </c>
      <c r="AU36" s="181">
        <f t="shared" si="59"/>
        <v>-100</v>
      </c>
      <c r="AV36" s="62">
        <f t="shared" si="80"/>
        <v>6</v>
      </c>
      <c r="AW36" s="63">
        <f t="shared" si="81"/>
        <v>0</v>
      </c>
      <c r="AX36" s="64">
        <v>10</v>
      </c>
      <c r="AY36" s="25">
        <f t="shared" si="70"/>
        <v>-10</v>
      </c>
      <c r="AZ36" s="26">
        <f t="shared" si="71"/>
        <v>-100</v>
      </c>
      <c r="BA36" s="15">
        <v>7</v>
      </c>
      <c r="BB36" s="15">
        <v>0</v>
      </c>
      <c r="BC36" s="177">
        <f t="shared" si="72"/>
        <v>-7</v>
      </c>
      <c r="BD36" s="181">
        <f t="shared" si="73"/>
        <v>-100</v>
      </c>
      <c r="BE36" s="15">
        <v>0</v>
      </c>
      <c r="BF36" s="15">
        <v>0</v>
      </c>
      <c r="BG36" s="184">
        <f t="shared" si="33"/>
        <v>0</v>
      </c>
      <c r="BH36" s="185" t="e">
        <f t="shared" si="34"/>
        <v>#DIV/0!</v>
      </c>
      <c r="BI36" s="15">
        <v>6</v>
      </c>
      <c r="BJ36" s="15">
        <v>0</v>
      </c>
      <c r="BK36" s="177">
        <f t="shared" si="60"/>
        <v>-6</v>
      </c>
      <c r="BL36" s="181">
        <f t="shared" si="74"/>
        <v>-100</v>
      </c>
      <c r="BM36" s="62">
        <f t="shared" si="75"/>
        <v>13</v>
      </c>
      <c r="BN36" s="63">
        <f t="shared" si="76"/>
        <v>0</v>
      </c>
      <c r="BO36" s="64">
        <v>30</v>
      </c>
      <c r="BP36" s="25">
        <f t="shared" si="3"/>
        <v>-30</v>
      </c>
      <c r="BQ36" s="26">
        <f t="shared" si="4"/>
        <v>-100</v>
      </c>
      <c r="BR36" s="161">
        <f t="shared" si="77"/>
        <v>60</v>
      </c>
      <c r="BS36" s="162">
        <f t="shared" si="83"/>
        <v>19</v>
      </c>
      <c r="BT36" s="164">
        <f>P36+AG36+AX36+BO36</f>
        <v>110</v>
      </c>
      <c r="BU36" s="98">
        <f t="shared" si="6"/>
        <v>-91</v>
      </c>
      <c r="BV36" s="99">
        <f t="shared" si="7"/>
        <v>-82.727272727272734</v>
      </c>
    </row>
    <row r="37" spans="1:74" ht="13.5" customHeight="1" thickBot="1" x14ac:dyDescent="0.25">
      <c r="A37" s="80" t="s">
        <v>16</v>
      </c>
      <c r="B37" s="15">
        <v>6</v>
      </c>
      <c r="C37" s="15">
        <v>7</v>
      </c>
      <c r="D37" s="177">
        <f t="shared" si="0"/>
        <v>1</v>
      </c>
      <c r="E37" s="40">
        <f t="shared" si="1"/>
        <v>16.666666666666675</v>
      </c>
      <c r="F37" s="15">
        <v>11</v>
      </c>
      <c r="G37" s="15">
        <v>11</v>
      </c>
      <c r="H37" s="177">
        <f t="shared" si="45"/>
        <v>0</v>
      </c>
      <c r="I37" s="181">
        <f t="shared" si="82"/>
        <v>0</v>
      </c>
      <c r="J37" s="15">
        <v>12</v>
      </c>
      <c r="K37" s="15">
        <v>9</v>
      </c>
      <c r="L37" s="177">
        <f t="shared" si="46"/>
        <v>-3</v>
      </c>
      <c r="M37" s="181">
        <f t="shared" si="47"/>
        <v>-25</v>
      </c>
      <c r="N37" s="62">
        <f t="shared" si="48"/>
        <v>29</v>
      </c>
      <c r="O37" s="63">
        <f t="shared" si="2"/>
        <v>27</v>
      </c>
      <c r="P37" s="61">
        <v>87</v>
      </c>
      <c r="Q37" s="25">
        <f t="shared" si="13"/>
        <v>-60</v>
      </c>
      <c r="R37" s="26">
        <f t="shared" si="14"/>
        <v>-68.965517241379317</v>
      </c>
      <c r="S37" s="15">
        <v>10</v>
      </c>
      <c r="T37" s="15">
        <v>0</v>
      </c>
      <c r="U37" s="177">
        <f t="shared" si="49"/>
        <v>-10</v>
      </c>
      <c r="V37" s="181">
        <f t="shared" si="50"/>
        <v>-100</v>
      </c>
      <c r="W37" s="15">
        <v>7</v>
      </c>
      <c r="X37" s="15">
        <v>0</v>
      </c>
      <c r="Y37" s="177">
        <f t="shared" si="51"/>
        <v>-7</v>
      </c>
      <c r="Z37" s="181">
        <f t="shared" si="86"/>
        <v>-100</v>
      </c>
      <c r="AA37" s="15">
        <v>14</v>
      </c>
      <c r="AB37" s="15">
        <v>0</v>
      </c>
      <c r="AC37" s="177">
        <f t="shared" si="52"/>
        <v>-14</v>
      </c>
      <c r="AD37" s="181">
        <f t="shared" si="53"/>
        <v>-100</v>
      </c>
      <c r="AE37" s="62">
        <f t="shared" si="78"/>
        <v>31</v>
      </c>
      <c r="AF37" s="63">
        <f t="shared" si="79"/>
        <v>0</v>
      </c>
      <c r="AG37" s="64">
        <v>87</v>
      </c>
      <c r="AH37" s="25">
        <f t="shared" si="68"/>
        <v>-87</v>
      </c>
      <c r="AI37" s="26">
        <f t="shared" si="69"/>
        <v>-100</v>
      </c>
      <c r="AJ37" s="15">
        <v>4</v>
      </c>
      <c r="AK37" s="15">
        <v>0</v>
      </c>
      <c r="AL37" s="177">
        <f t="shared" si="54"/>
        <v>-4</v>
      </c>
      <c r="AM37" s="181">
        <f t="shared" si="55"/>
        <v>-100</v>
      </c>
      <c r="AN37" s="15">
        <v>4</v>
      </c>
      <c r="AO37" s="15">
        <v>0</v>
      </c>
      <c r="AP37" s="177">
        <f t="shared" si="56"/>
        <v>-4</v>
      </c>
      <c r="AQ37" s="181">
        <f t="shared" si="57"/>
        <v>-100</v>
      </c>
      <c r="AR37" s="15">
        <v>12</v>
      </c>
      <c r="AS37" s="15">
        <v>0</v>
      </c>
      <c r="AT37" s="177">
        <f t="shared" si="58"/>
        <v>-12</v>
      </c>
      <c r="AU37" s="181">
        <f t="shared" si="59"/>
        <v>-100</v>
      </c>
      <c r="AV37" s="62">
        <f t="shared" si="80"/>
        <v>20</v>
      </c>
      <c r="AW37" s="63">
        <f t="shared" si="81"/>
        <v>0</v>
      </c>
      <c r="AX37" s="64">
        <v>42</v>
      </c>
      <c r="AY37" s="25">
        <f t="shared" si="70"/>
        <v>-42</v>
      </c>
      <c r="AZ37" s="26">
        <f t="shared" si="71"/>
        <v>-100</v>
      </c>
      <c r="BA37" s="15">
        <v>8</v>
      </c>
      <c r="BB37" s="15">
        <v>0</v>
      </c>
      <c r="BC37" s="177">
        <f t="shared" si="72"/>
        <v>-8</v>
      </c>
      <c r="BD37" s="181">
        <f t="shared" si="73"/>
        <v>-100</v>
      </c>
      <c r="BE37" s="15">
        <v>14</v>
      </c>
      <c r="BF37" s="15">
        <v>0</v>
      </c>
      <c r="BG37" s="184">
        <f t="shared" si="33"/>
        <v>-14</v>
      </c>
      <c r="BH37" s="185">
        <f t="shared" si="34"/>
        <v>-100</v>
      </c>
      <c r="BI37" s="15">
        <v>12</v>
      </c>
      <c r="BJ37" s="15">
        <v>0</v>
      </c>
      <c r="BK37" s="177">
        <f t="shared" si="60"/>
        <v>-12</v>
      </c>
      <c r="BL37" s="181">
        <f t="shared" si="74"/>
        <v>-100</v>
      </c>
      <c r="BM37" s="62">
        <f t="shared" si="75"/>
        <v>34</v>
      </c>
      <c r="BN37" s="63">
        <f t="shared" si="76"/>
        <v>0</v>
      </c>
      <c r="BO37" s="64">
        <v>87</v>
      </c>
      <c r="BP37" s="25">
        <f t="shared" si="3"/>
        <v>-87</v>
      </c>
      <c r="BQ37" s="26">
        <f t="shared" si="4"/>
        <v>-100</v>
      </c>
      <c r="BR37" s="161">
        <f t="shared" si="77"/>
        <v>114</v>
      </c>
      <c r="BS37" s="162">
        <f t="shared" si="83"/>
        <v>27</v>
      </c>
      <c r="BT37" s="164">
        <f t="shared" si="5"/>
        <v>303</v>
      </c>
      <c r="BU37" s="98">
        <f t="shared" si="6"/>
        <v>-276</v>
      </c>
      <c r="BV37" s="99">
        <f t="shared" si="7"/>
        <v>-91.089108910891099</v>
      </c>
    </row>
    <row r="38" spans="1:74" ht="13.5" customHeight="1" thickBot="1" x14ac:dyDescent="0.25">
      <c r="A38" s="82" t="s">
        <v>93</v>
      </c>
      <c r="B38" s="16">
        <v>40</v>
      </c>
      <c r="C38" s="16">
        <v>35</v>
      </c>
      <c r="D38" s="182">
        <f t="shared" si="0"/>
        <v>-5</v>
      </c>
      <c r="E38" s="183">
        <f t="shared" si="1"/>
        <v>-12.5</v>
      </c>
      <c r="F38" s="16">
        <v>50</v>
      </c>
      <c r="G38" s="16">
        <v>38</v>
      </c>
      <c r="H38" s="182">
        <f t="shared" si="45"/>
        <v>-12</v>
      </c>
      <c r="I38" s="183">
        <f t="shared" si="82"/>
        <v>-24</v>
      </c>
      <c r="J38" s="16">
        <v>12</v>
      </c>
      <c r="K38" s="16">
        <v>42</v>
      </c>
      <c r="L38" s="182">
        <f t="shared" si="46"/>
        <v>30</v>
      </c>
      <c r="M38" s="196">
        <f t="shared" si="47"/>
        <v>250</v>
      </c>
      <c r="N38" s="62">
        <f t="shared" si="48"/>
        <v>102</v>
      </c>
      <c r="O38" s="63">
        <f t="shared" si="2"/>
        <v>115</v>
      </c>
      <c r="P38" s="64">
        <v>202</v>
      </c>
      <c r="Q38" s="25">
        <f t="shared" si="13"/>
        <v>-87</v>
      </c>
      <c r="R38" s="26">
        <f t="shared" si="14"/>
        <v>-43.069306930693074</v>
      </c>
      <c r="S38" s="16">
        <v>40</v>
      </c>
      <c r="T38" s="16">
        <v>0</v>
      </c>
      <c r="U38" s="182">
        <f t="shared" si="49"/>
        <v>-40</v>
      </c>
      <c r="V38" s="183">
        <f t="shared" si="50"/>
        <v>-100</v>
      </c>
      <c r="W38" s="16">
        <v>34</v>
      </c>
      <c r="X38" s="16">
        <v>0</v>
      </c>
      <c r="Y38" s="182">
        <f t="shared" si="51"/>
        <v>-34</v>
      </c>
      <c r="Z38" s="183">
        <f t="shared" si="86"/>
        <v>-100</v>
      </c>
      <c r="AA38" s="16">
        <v>24</v>
      </c>
      <c r="AB38" s="16">
        <v>0</v>
      </c>
      <c r="AC38" s="182">
        <f t="shared" si="52"/>
        <v>-24</v>
      </c>
      <c r="AD38" s="183">
        <f t="shared" si="53"/>
        <v>-100</v>
      </c>
      <c r="AE38" s="62">
        <f t="shared" si="78"/>
        <v>98</v>
      </c>
      <c r="AF38" s="63">
        <f t="shared" si="79"/>
        <v>0</v>
      </c>
      <c r="AG38" s="67">
        <v>202</v>
      </c>
      <c r="AH38" s="25">
        <f t="shared" si="68"/>
        <v>-202</v>
      </c>
      <c r="AI38" s="26">
        <f t="shared" si="69"/>
        <v>-100</v>
      </c>
      <c r="AJ38" s="16">
        <v>23</v>
      </c>
      <c r="AK38" s="16">
        <v>0</v>
      </c>
      <c r="AL38" s="182">
        <f t="shared" si="54"/>
        <v>-23</v>
      </c>
      <c r="AM38" s="183">
        <f t="shared" si="55"/>
        <v>-100</v>
      </c>
      <c r="AN38" s="16">
        <v>9</v>
      </c>
      <c r="AO38" s="16">
        <v>0</v>
      </c>
      <c r="AP38" s="182">
        <f t="shared" si="56"/>
        <v>-9</v>
      </c>
      <c r="AQ38" s="183">
        <f t="shared" si="57"/>
        <v>-100</v>
      </c>
      <c r="AR38" s="16">
        <v>30</v>
      </c>
      <c r="AS38" s="16">
        <v>0</v>
      </c>
      <c r="AT38" s="182">
        <f t="shared" si="58"/>
        <v>-30</v>
      </c>
      <c r="AU38" s="183">
        <f t="shared" si="59"/>
        <v>-100</v>
      </c>
      <c r="AV38" s="62">
        <f t="shared" si="80"/>
        <v>62</v>
      </c>
      <c r="AW38" s="63">
        <f t="shared" si="81"/>
        <v>0</v>
      </c>
      <c r="AX38" s="67">
        <v>109</v>
      </c>
      <c r="AY38" s="25">
        <f t="shared" si="70"/>
        <v>-109</v>
      </c>
      <c r="AZ38" s="26">
        <f t="shared" si="71"/>
        <v>-100</v>
      </c>
      <c r="BA38" s="16">
        <v>37</v>
      </c>
      <c r="BB38" s="16">
        <v>0</v>
      </c>
      <c r="BC38" s="182">
        <f t="shared" si="72"/>
        <v>-37</v>
      </c>
      <c r="BD38" s="183">
        <f t="shared" si="73"/>
        <v>-100</v>
      </c>
      <c r="BE38" s="16">
        <v>35</v>
      </c>
      <c r="BF38" s="16">
        <v>0</v>
      </c>
      <c r="BG38" s="182">
        <f t="shared" ref="BG38:BG46" si="87">SUM(BF38-BE38)</f>
        <v>-35</v>
      </c>
      <c r="BH38" s="183">
        <f t="shared" ref="BH38:BH54" si="88">(BF38/BE38-1)*100</f>
        <v>-100</v>
      </c>
      <c r="BI38" s="16">
        <v>40</v>
      </c>
      <c r="BJ38" s="16">
        <v>0</v>
      </c>
      <c r="BK38" s="182">
        <f t="shared" si="60"/>
        <v>-40</v>
      </c>
      <c r="BL38" s="183">
        <f t="shared" si="74"/>
        <v>-100</v>
      </c>
      <c r="BM38" s="62">
        <f t="shared" si="75"/>
        <v>112</v>
      </c>
      <c r="BN38" s="63">
        <f t="shared" si="76"/>
        <v>0</v>
      </c>
      <c r="BO38" s="67">
        <v>202</v>
      </c>
      <c r="BP38" s="25">
        <f t="shared" si="3"/>
        <v>-202</v>
      </c>
      <c r="BQ38" s="26">
        <f t="shared" si="4"/>
        <v>-100</v>
      </c>
      <c r="BR38" s="161">
        <f t="shared" si="77"/>
        <v>374</v>
      </c>
      <c r="BS38" s="162">
        <f t="shared" si="83"/>
        <v>115</v>
      </c>
      <c r="BT38" s="164">
        <f t="shared" si="5"/>
        <v>715</v>
      </c>
      <c r="BU38" s="98">
        <f t="shared" si="6"/>
        <v>-600</v>
      </c>
      <c r="BV38" s="99">
        <f t="shared" si="7"/>
        <v>-83.91608391608392</v>
      </c>
    </row>
    <row r="39" spans="1:74" ht="24" customHeight="1" thickBot="1" x14ac:dyDescent="0.25">
      <c r="A39" s="83" t="s">
        <v>24</v>
      </c>
      <c r="B39" s="8">
        <f>SUM(B5:B38)</f>
        <v>972</v>
      </c>
      <c r="C39" s="8">
        <f>SUM(C5:C38)</f>
        <v>1094</v>
      </c>
      <c r="D39" s="8">
        <f t="shared" ref="D39:D61" si="89">SUM(C39-B39)</f>
        <v>122</v>
      </c>
      <c r="E39" s="9">
        <f t="shared" ref="E39:E46" si="90">(C39/B39-1)*100</f>
        <v>12.55144032921811</v>
      </c>
      <c r="F39" s="8">
        <f>SUM(F5:F38)</f>
        <v>1472</v>
      </c>
      <c r="G39" s="8">
        <f>SUM(G5:G38)</f>
        <v>1348</v>
      </c>
      <c r="H39" s="8">
        <f t="shared" si="45"/>
        <v>-124</v>
      </c>
      <c r="I39" s="9">
        <f t="shared" si="82"/>
        <v>-8.4239130434782599</v>
      </c>
      <c r="J39" s="8">
        <f>SUM(J5:J38)</f>
        <v>1315</v>
      </c>
      <c r="K39" s="8">
        <f>SUM(K5:K38)</f>
        <v>1309</v>
      </c>
      <c r="L39" s="8">
        <f t="shared" si="46"/>
        <v>-6</v>
      </c>
      <c r="M39" s="9">
        <f t="shared" si="47"/>
        <v>-0.45627376425855237</v>
      </c>
      <c r="N39" s="8">
        <f>SUM(N5:N38)</f>
        <v>3759</v>
      </c>
      <c r="O39" s="8">
        <f>SUM(O5:O38)</f>
        <v>3794</v>
      </c>
      <c r="P39" s="153">
        <f>SUM(P5:P38)</f>
        <v>5068</v>
      </c>
      <c r="Q39" s="154">
        <f t="shared" si="13"/>
        <v>-1274</v>
      </c>
      <c r="R39" s="151">
        <f t="shared" si="14"/>
        <v>-25.138121546961322</v>
      </c>
      <c r="S39" s="8">
        <f t="shared" ref="S39" si="91">SUM(S5:S38)</f>
        <v>1399</v>
      </c>
      <c r="T39" s="8">
        <f>SUM(T5:T38)</f>
        <v>0</v>
      </c>
      <c r="U39" s="8">
        <f t="shared" si="49"/>
        <v>-1399</v>
      </c>
      <c r="V39" s="9">
        <f t="shared" si="50"/>
        <v>-100</v>
      </c>
      <c r="W39" s="8">
        <f>SUM(W5:W38)</f>
        <v>1410</v>
      </c>
      <c r="X39" s="8">
        <f>SUM(X5:X38)</f>
        <v>6</v>
      </c>
      <c r="Y39" s="8">
        <f t="shared" si="51"/>
        <v>-1404</v>
      </c>
      <c r="Z39" s="9">
        <f t="shared" si="86"/>
        <v>-99.574468085106389</v>
      </c>
      <c r="AA39" s="8">
        <f>SUM(AA5:AA38)</f>
        <v>1785</v>
      </c>
      <c r="AB39" s="8">
        <f>SUM(AB5:AB38)</f>
        <v>0</v>
      </c>
      <c r="AC39" s="8">
        <f t="shared" si="52"/>
        <v>-1785</v>
      </c>
      <c r="AD39" s="9">
        <f t="shared" si="53"/>
        <v>-100</v>
      </c>
      <c r="AE39" s="8">
        <f>SUM(AE5:AE38)</f>
        <v>4857</v>
      </c>
      <c r="AF39" s="8">
        <f>SUM(AF5:AF38)</f>
        <v>6</v>
      </c>
      <c r="AG39" s="8">
        <f>SUM(AG5:AG38)</f>
        <v>5178</v>
      </c>
      <c r="AH39" s="8">
        <f>SUM(AF39-AG39)</f>
        <v>-5172</v>
      </c>
      <c r="AI39" s="9">
        <f>(AF39/AG39-1)*100</f>
        <v>-99.884125144843566</v>
      </c>
      <c r="AJ39" s="8">
        <f>SUM(AJ5:AJ38)</f>
        <v>631</v>
      </c>
      <c r="AK39" s="8">
        <f>SUM(AK5:AK38)</f>
        <v>0</v>
      </c>
      <c r="AL39" s="8">
        <f t="shared" si="54"/>
        <v>-631</v>
      </c>
      <c r="AM39" s="9">
        <f t="shared" si="55"/>
        <v>-100</v>
      </c>
      <c r="AN39" s="8">
        <f>SUM(AN5:AN38)</f>
        <v>454</v>
      </c>
      <c r="AO39" s="8">
        <f>SUM(AO5:AO38)</f>
        <v>0</v>
      </c>
      <c r="AP39" s="8">
        <f t="shared" si="56"/>
        <v>-454</v>
      </c>
      <c r="AQ39" s="9">
        <f t="shared" si="57"/>
        <v>-100</v>
      </c>
      <c r="AR39" s="8">
        <f>SUM(AR5:AR38)</f>
        <v>1203</v>
      </c>
      <c r="AS39" s="8">
        <f>SUM(AS5:AS38)</f>
        <v>0</v>
      </c>
      <c r="AT39" s="8">
        <f t="shared" si="58"/>
        <v>-1203</v>
      </c>
      <c r="AU39" s="9">
        <f t="shared" si="59"/>
        <v>-100</v>
      </c>
      <c r="AV39" s="8">
        <f>SUM(AV5:AV38)</f>
        <v>2288</v>
      </c>
      <c r="AW39" s="8">
        <f>SUM(AW5:AW38)</f>
        <v>0</v>
      </c>
      <c r="AX39" s="8">
        <f>SUM(AX5:AX38)</f>
        <v>2999</v>
      </c>
      <c r="AY39" s="8">
        <f>SUM(AW39-AX39)</f>
        <v>-2999</v>
      </c>
      <c r="AZ39" s="9">
        <f>(AW39/AX39-1)*100</f>
        <v>-100</v>
      </c>
      <c r="BA39" s="8">
        <f>SUM(BA5:BA38)</f>
        <v>1487</v>
      </c>
      <c r="BB39" s="8">
        <f>SUM(BB5:BB38)</f>
        <v>0</v>
      </c>
      <c r="BC39" s="8">
        <f t="shared" si="72"/>
        <v>-1487</v>
      </c>
      <c r="BD39" s="9">
        <f t="shared" si="73"/>
        <v>-100</v>
      </c>
      <c r="BE39" s="8">
        <f>SUM(BE5:BE38)</f>
        <v>1230</v>
      </c>
      <c r="BF39" s="8">
        <f>SUM(BF5:BF38)</f>
        <v>0</v>
      </c>
      <c r="BG39" s="8">
        <f t="shared" si="87"/>
        <v>-1230</v>
      </c>
      <c r="BH39" s="9">
        <f t="shared" si="88"/>
        <v>-100</v>
      </c>
      <c r="BI39" s="8">
        <f t="shared" ref="BI39" si="92">SUM(BI5:BI38)</f>
        <v>1525</v>
      </c>
      <c r="BJ39" s="8">
        <f>SUM(BJ5:BJ38)</f>
        <v>0</v>
      </c>
      <c r="BK39" s="8">
        <f t="shared" si="60"/>
        <v>-1525</v>
      </c>
      <c r="BL39" s="9">
        <f t="shared" si="74"/>
        <v>-100</v>
      </c>
      <c r="BM39" s="8">
        <f>SUM(BM5:BM38)</f>
        <v>4242</v>
      </c>
      <c r="BN39" s="8">
        <f>SUM(BN5:BN38)</f>
        <v>0</v>
      </c>
      <c r="BO39" s="8">
        <f>SUM(BO5:BO38)</f>
        <v>5123</v>
      </c>
      <c r="BP39" s="8">
        <f t="shared" si="3"/>
        <v>-5123</v>
      </c>
      <c r="BQ39" s="9">
        <f t="shared" si="4"/>
        <v>-100</v>
      </c>
      <c r="BR39" s="8">
        <f>SUM(BR5:BR38)</f>
        <v>15195</v>
      </c>
      <c r="BS39" s="8">
        <f>SUM(BS5:BS38)</f>
        <v>3800</v>
      </c>
      <c r="BT39" s="89">
        <f t="shared" si="5"/>
        <v>18368</v>
      </c>
      <c r="BU39" s="8">
        <f t="shared" si="6"/>
        <v>-14568</v>
      </c>
      <c r="BV39" s="151">
        <f t="shared" si="7"/>
        <v>-79.311846689895475</v>
      </c>
    </row>
    <row r="40" spans="1:74" ht="13.5" customHeight="1" thickBot="1" x14ac:dyDescent="0.25">
      <c r="A40" s="79" t="s">
        <v>71</v>
      </c>
      <c r="B40" s="17">
        <v>182</v>
      </c>
      <c r="C40" s="17">
        <v>159</v>
      </c>
      <c r="D40" s="184">
        <f t="shared" si="89"/>
        <v>-23</v>
      </c>
      <c r="E40" s="185">
        <f t="shared" si="90"/>
        <v>-12.637362637362637</v>
      </c>
      <c r="F40" s="17">
        <v>238</v>
      </c>
      <c r="G40" s="17">
        <v>186</v>
      </c>
      <c r="H40" s="184">
        <f t="shared" si="45"/>
        <v>-52</v>
      </c>
      <c r="I40" s="185">
        <f t="shared" si="82"/>
        <v>-21.84873949579832</v>
      </c>
      <c r="J40" s="17">
        <v>215</v>
      </c>
      <c r="K40" s="17">
        <v>166</v>
      </c>
      <c r="L40" s="184">
        <f t="shared" si="46"/>
        <v>-49</v>
      </c>
      <c r="M40" s="185">
        <f t="shared" si="47"/>
        <v>-22.790697674418603</v>
      </c>
      <c r="N40" s="62">
        <f t="shared" ref="N40:N59" si="93">B40+F40+J40</f>
        <v>635</v>
      </c>
      <c r="O40" s="63">
        <f t="shared" ref="O40:O59" si="94">C40++G40++K40</f>
        <v>511</v>
      </c>
      <c r="P40" s="64">
        <v>886</v>
      </c>
      <c r="Q40" s="25">
        <f t="shared" si="13"/>
        <v>-375</v>
      </c>
      <c r="R40" s="26">
        <f t="shared" si="14"/>
        <v>-42.325056433408584</v>
      </c>
      <c r="S40" s="17">
        <v>207</v>
      </c>
      <c r="T40" s="17">
        <v>0</v>
      </c>
      <c r="U40" s="184">
        <f t="shared" si="49"/>
        <v>-207</v>
      </c>
      <c r="V40" s="185">
        <f t="shared" si="50"/>
        <v>-100</v>
      </c>
      <c r="W40" s="17">
        <v>171</v>
      </c>
      <c r="X40" s="17">
        <v>0</v>
      </c>
      <c r="Y40" s="184">
        <f t="shared" si="51"/>
        <v>-171</v>
      </c>
      <c r="Z40" s="185">
        <f t="shared" si="86"/>
        <v>-100</v>
      </c>
      <c r="AA40" s="17">
        <v>212</v>
      </c>
      <c r="AB40" s="17">
        <v>0</v>
      </c>
      <c r="AC40" s="184">
        <f t="shared" si="52"/>
        <v>-212</v>
      </c>
      <c r="AD40" s="185">
        <f t="shared" si="53"/>
        <v>-100</v>
      </c>
      <c r="AE40" s="62">
        <f t="shared" si="78"/>
        <v>590</v>
      </c>
      <c r="AF40" s="63">
        <f t="shared" si="79"/>
        <v>0</v>
      </c>
      <c r="AG40" s="61">
        <v>892</v>
      </c>
      <c r="AH40" s="25">
        <f>SUM(AF40-AG40)</f>
        <v>-892</v>
      </c>
      <c r="AI40" s="26">
        <f>(AF40/AG40-1)*100</f>
        <v>-100</v>
      </c>
      <c r="AJ40" s="17">
        <v>193</v>
      </c>
      <c r="AK40" s="17">
        <v>0</v>
      </c>
      <c r="AL40" s="58">
        <f t="shared" si="54"/>
        <v>-193</v>
      </c>
      <c r="AM40" s="59">
        <f t="shared" si="55"/>
        <v>-100</v>
      </c>
      <c r="AN40" s="17">
        <v>157</v>
      </c>
      <c r="AO40" s="17">
        <v>0</v>
      </c>
      <c r="AP40" s="184">
        <f t="shared" si="56"/>
        <v>-157</v>
      </c>
      <c r="AQ40" s="185">
        <f t="shared" si="57"/>
        <v>-100</v>
      </c>
      <c r="AR40" s="17">
        <v>210</v>
      </c>
      <c r="AS40" s="17">
        <v>0</v>
      </c>
      <c r="AT40" s="184">
        <f t="shared" si="58"/>
        <v>-210</v>
      </c>
      <c r="AU40" s="185">
        <f t="shared" si="59"/>
        <v>-100</v>
      </c>
      <c r="AV40" s="62">
        <f t="shared" si="80"/>
        <v>560</v>
      </c>
      <c r="AW40" s="63">
        <f t="shared" si="81"/>
        <v>0</v>
      </c>
      <c r="AX40" s="61">
        <v>764</v>
      </c>
      <c r="AY40" s="25">
        <f>SUM(AW40-AX40)</f>
        <v>-764</v>
      </c>
      <c r="AZ40" s="26">
        <f>(AW40/AX40-1)*100</f>
        <v>-100</v>
      </c>
      <c r="BA40" s="17">
        <v>175</v>
      </c>
      <c r="BB40" s="17">
        <v>0</v>
      </c>
      <c r="BC40" s="184">
        <f t="shared" si="72"/>
        <v>-175</v>
      </c>
      <c r="BD40" s="185">
        <f t="shared" si="73"/>
        <v>-100</v>
      </c>
      <c r="BE40" s="17">
        <v>185</v>
      </c>
      <c r="BF40" s="17">
        <v>0</v>
      </c>
      <c r="BG40" s="184">
        <f t="shared" si="87"/>
        <v>-185</v>
      </c>
      <c r="BH40" s="185">
        <f t="shared" si="88"/>
        <v>-100</v>
      </c>
      <c r="BI40" s="17">
        <v>193</v>
      </c>
      <c r="BJ40" s="17">
        <v>0</v>
      </c>
      <c r="BK40" s="184">
        <f t="shared" si="60"/>
        <v>-193</v>
      </c>
      <c r="BL40" s="185">
        <f t="shared" si="74"/>
        <v>-100</v>
      </c>
      <c r="BM40" s="62">
        <f t="shared" si="75"/>
        <v>553</v>
      </c>
      <c r="BN40" s="63">
        <f t="shared" si="76"/>
        <v>0</v>
      </c>
      <c r="BO40" s="61">
        <v>861</v>
      </c>
      <c r="BP40" s="25">
        <f t="shared" si="3"/>
        <v>-861</v>
      </c>
      <c r="BQ40" s="26">
        <f t="shared" si="4"/>
        <v>-100</v>
      </c>
      <c r="BR40" s="161">
        <f t="shared" si="77"/>
        <v>2338</v>
      </c>
      <c r="BS40" s="162">
        <f t="shared" si="83"/>
        <v>511</v>
      </c>
      <c r="BT40" s="164">
        <f t="shared" si="5"/>
        <v>3403</v>
      </c>
      <c r="BU40" s="98">
        <f t="shared" si="6"/>
        <v>-2892</v>
      </c>
      <c r="BV40" s="99">
        <f t="shared" si="7"/>
        <v>-84.98383779018512</v>
      </c>
    </row>
    <row r="41" spans="1:74" ht="13.5" customHeight="1" thickBot="1" x14ac:dyDescent="0.25">
      <c r="A41" s="80" t="s">
        <v>72</v>
      </c>
      <c r="B41" s="15">
        <v>170</v>
      </c>
      <c r="C41" s="15">
        <v>167</v>
      </c>
      <c r="D41" s="177">
        <f t="shared" si="89"/>
        <v>-3</v>
      </c>
      <c r="E41" s="181">
        <f t="shared" si="90"/>
        <v>-1.764705882352946</v>
      </c>
      <c r="F41" s="15">
        <v>149</v>
      </c>
      <c r="G41" s="15">
        <v>171</v>
      </c>
      <c r="H41" s="177">
        <f t="shared" si="45"/>
        <v>22</v>
      </c>
      <c r="I41" s="40">
        <f t="shared" si="82"/>
        <v>14.76510067114094</v>
      </c>
      <c r="J41" s="15">
        <v>108</v>
      </c>
      <c r="K41" s="15">
        <v>173</v>
      </c>
      <c r="L41" s="177">
        <f t="shared" si="46"/>
        <v>65</v>
      </c>
      <c r="M41" s="40">
        <f t="shared" si="47"/>
        <v>60.185185185185183</v>
      </c>
      <c r="N41" s="62">
        <f t="shared" si="93"/>
        <v>427</v>
      </c>
      <c r="O41" s="63">
        <f t="shared" si="94"/>
        <v>511</v>
      </c>
      <c r="P41" s="61">
        <v>544</v>
      </c>
      <c r="Q41" s="25">
        <f t="shared" si="13"/>
        <v>-33</v>
      </c>
      <c r="R41" s="26">
        <f t="shared" si="14"/>
        <v>-6.0661764705882355</v>
      </c>
      <c r="S41" s="15">
        <v>182</v>
      </c>
      <c r="T41" s="15">
        <v>0</v>
      </c>
      <c r="U41" s="177">
        <f t="shared" si="49"/>
        <v>-182</v>
      </c>
      <c r="V41" s="181">
        <f t="shared" si="50"/>
        <v>-100</v>
      </c>
      <c r="W41" s="15">
        <v>130</v>
      </c>
      <c r="X41" s="15">
        <v>0</v>
      </c>
      <c r="Y41" s="177">
        <f t="shared" si="51"/>
        <v>-130</v>
      </c>
      <c r="Z41" s="185">
        <f t="shared" si="86"/>
        <v>-100</v>
      </c>
      <c r="AA41" s="15">
        <v>172</v>
      </c>
      <c r="AB41" s="15">
        <v>0</v>
      </c>
      <c r="AC41" s="177">
        <f t="shared" si="52"/>
        <v>-172</v>
      </c>
      <c r="AD41" s="181">
        <f t="shared" ref="AD41:AD46" si="95">(AB41/AA41-1)*100</f>
        <v>-100</v>
      </c>
      <c r="AE41" s="62">
        <f t="shared" si="78"/>
        <v>484</v>
      </c>
      <c r="AF41" s="63">
        <f t="shared" si="79"/>
        <v>0</v>
      </c>
      <c r="AG41" s="64">
        <v>544</v>
      </c>
      <c r="AH41" s="25">
        <f t="shared" ref="AH41:AH55" si="96">SUM(AF41-AG41)</f>
        <v>-544</v>
      </c>
      <c r="AI41" s="26">
        <f t="shared" ref="AI41:AI55" si="97">(AF41/AG41-1)*100</f>
        <v>-100</v>
      </c>
      <c r="AJ41" s="15">
        <v>122</v>
      </c>
      <c r="AK41" s="15">
        <v>0</v>
      </c>
      <c r="AL41" s="54">
        <f t="shared" si="54"/>
        <v>-122</v>
      </c>
      <c r="AM41" s="59">
        <f t="shared" si="55"/>
        <v>-100</v>
      </c>
      <c r="AN41" s="15">
        <v>105</v>
      </c>
      <c r="AO41" s="15">
        <v>0</v>
      </c>
      <c r="AP41" s="177">
        <f t="shared" si="56"/>
        <v>-105</v>
      </c>
      <c r="AQ41" s="181">
        <f t="shared" ref="AQ41:AQ46" si="98">(AO41/AN41-1)*100</f>
        <v>-100</v>
      </c>
      <c r="AR41" s="15">
        <v>109</v>
      </c>
      <c r="AS41" s="15">
        <v>0</v>
      </c>
      <c r="AT41" s="177">
        <f t="shared" si="58"/>
        <v>-109</v>
      </c>
      <c r="AU41" s="185">
        <f t="shared" si="59"/>
        <v>-100</v>
      </c>
      <c r="AV41" s="62">
        <f t="shared" si="80"/>
        <v>336</v>
      </c>
      <c r="AW41" s="63">
        <f t="shared" si="81"/>
        <v>0</v>
      </c>
      <c r="AX41" s="64">
        <v>364</v>
      </c>
      <c r="AY41" s="25">
        <f t="shared" ref="AY41:AY55" si="99">SUM(AW41-AX41)</f>
        <v>-364</v>
      </c>
      <c r="AZ41" s="26">
        <f t="shared" ref="AZ41:AZ55" si="100">(AW41/AX41-1)*100</f>
        <v>-100</v>
      </c>
      <c r="BA41" s="15">
        <v>132</v>
      </c>
      <c r="BB41" s="15">
        <v>0</v>
      </c>
      <c r="BC41" s="177">
        <f t="shared" si="72"/>
        <v>-132</v>
      </c>
      <c r="BD41" s="185">
        <f t="shared" si="73"/>
        <v>-100</v>
      </c>
      <c r="BE41" s="15">
        <v>154</v>
      </c>
      <c r="BF41" s="15">
        <v>0</v>
      </c>
      <c r="BG41" s="177">
        <f t="shared" si="87"/>
        <v>-154</v>
      </c>
      <c r="BH41" s="185">
        <f t="shared" si="88"/>
        <v>-100</v>
      </c>
      <c r="BI41" s="15">
        <v>168</v>
      </c>
      <c r="BJ41" s="15">
        <v>0</v>
      </c>
      <c r="BK41" s="177">
        <f t="shared" si="60"/>
        <v>-168</v>
      </c>
      <c r="BL41" s="185">
        <f t="shared" si="74"/>
        <v>-100</v>
      </c>
      <c r="BM41" s="62">
        <f t="shared" si="75"/>
        <v>454</v>
      </c>
      <c r="BN41" s="63">
        <f t="shared" si="76"/>
        <v>0</v>
      </c>
      <c r="BO41" s="64">
        <v>544</v>
      </c>
      <c r="BP41" s="25">
        <f t="shared" ref="BP41:BP55" si="101">SUM(BN41-BO41)</f>
        <v>-544</v>
      </c>
      <c r="BQ41" s="26">
        <f t="shared" ref="BQ41:BQ55" si="102">(BN41/BO41-1)*100</f>
        <v>-100</v>
      </c>
      <c r="BR41" s="161">
        <f t="shared" si="77"/>
        <v>1701</v>
      </c>
      <c r="BS41" s="162">
        <f t="shared" si="83"/>
        <v>511</v>
      </c>
      <c r="BT41" s="164">
        <f t="shared" si="5"/>
        <v>1996</v>
      </c>
      <c r="BU41" s="98">
        <f t="shared" si="6"/>
        <v>-1485</v>
      </c>
      <c r="BV41" s="99">
        <f t="shared" si="7"/>
        <v>-74.398797595190373</v>
      </c>
    </row>
    <row r="42" spans="1:74" ht="13.5" customHeight="1" thickBot="1" x14ac:dyDescent="0.25">
      <c r="A42" s="80" t="s">
        <v>68</v>
      </c>
      <c r="B42" s="15">
        <v>93</v>
      </c>
      <c r="C42" s="15">
        <v>93</v>
      </c>
      <c r="D42" s="177">
        <f t="shared" si="89"/>
        <v>0</v>
      </c>
      <c r="E42" s="181">
        <f t="shared" si="90"/>
        <v>0</v>
      </c>
      <c r="F42" s="15">
        <v>112</v>
      </c>
      <c r="G42" s="15">
        <v>104</v>
      </c>
      <c r="H42" s="177">
        <f t="shared" si="45"/>
        <v>-8</v>
      </c>
      <c r="I42" s="181">
        <f t="shared" si="82"/>
        <v>-7.1428571428571397</v>
      </c>
      <c r="J42" s="15">
        <v>115</v>
      </c>
      <c r="K42" s="15">
        <v>87</v>
      </c>
      <c r="L42" s="177">
        <f t="shared" si="46"/>
        <v>-28</v>
      </c>
      <c r="M42" s="181">
        <f t="shared" si="47"/>
        <v>-24.347826086956527</v>
      </c>
      <c r="N42" s="62">
        <f t="shared" si="93"/>
        <v>320</v>
      </c>
      <c r="O42" s="63">
        <f t="shared" si="94"/>
        <v>284</v>
      </c>
      <c r="P42" s="64">
        <v>400</v>
      </c>
      <c r="Q42" s="25">
        <f t="shared" si="13"/>
        <v>-116</v>
      </c>
      <c r="R42" s="26">
        <f t="shared" si="14"/>
        <v>-29.000000000000004</v>
      </c>
      <c r="S42" s="15">
        <v>125</v>
      </c>
      <c r="T42" s="15">
        <v>0</v>
      </c>
      <c r="U42" s="177">
        <f t="shared" si="49"/>
        <v>-125</v>
      </c>
      <c r="V42" s="181">
        <f t="shared" si="50"/>
        <v>-100</v>
      </c>
      <c r="W42" s="15">
        <v>88</v>
      </c>
      <c r="X42" s="15">
        <v>0</v>
      </c>
      <c r="Y42" s="177">
        <f t="shared" si="51"/>
        <v>-88</v>
      </c>
      <c r="Z42" s="181">
        <f t="shared" ref="Z42:Z46" si="103">(X42/W42-1)*100</f>
        <v>-100</v>
      </c>
      <c r="AA42" s="15">
        <v>109</v>
      </c>
      <c r="AB42" s="15">
        <v>0</v>
      </c>
      <c r="AC42" s="177">
        <f t="shared" si="52"/>
        <v>-109</v>
      </c>
      <c r="AD42" s="181">
        <f t="shared" si="95"/>
        <v>-100</v>
      </c>
      <c r="AE42" s="62">
        <f t="shared" si="78"/>
        <v>322</v>
      </c>
      <c r="AF42" s="63">
        <f t="shared" si="79"/>
        <v>0</v>
      </c>
      <c r="AG42" s="64">
        <v>400</v>
      </c>
      <c r="AH42" s="25">
        <f t="shared" si="96"/>
        <v>-400</v>
      </c>
      <c r="AI42" s="26">
        <f t="shared" si="97"/>
        <v>-100</v>
      </c>
      <c r="AJ42" s="15">
        <v>78</v>
      </c>
      <c r="AK42" s="15">
        <v>0</v>
      </c>
      <c r="AL42" s="54">
        <f t="shared" si="54"/>
        <v>-78</v>
      </c>
      <c r="AM42" s="55">
        <f t="shared" ref="AM42:AM46" si="104">(AK42/AJ42-1)*100</f>
        <v>-100</v>
      </c>
      <c r="AN42" s="15">
        <v>93</v>
      </c>
      <c r="AO42" s="15">
        <v>0</v>
      </c>
      <c r="AP42" s="177">
        <f t="shared" si="56"/>
        <v>-93</v>
      </c>
      <c r="AQ42" s="181">
        <f t="shared" si="98"/>
        <v>-100</v>
      </c>
      <c r="AR42" s="15">
        <v>111</v>
      </c>
      <c r="AS42" s="15">
        <v>0</v>
      </c>
      <c r="AT42" s="177">
        <f t="shared" si="58"/>
        <v>-111</v>
      </c>
      <c r="AU42" s="181">
        <f t="shared" ref="AU42:AU61" si="105">(AS42/AR42-1)*100</f>
        <v>-100</v>
      </c>
      <c r="AV42" s="62">
        <f t="shared" si="80"/>
        <v>282</v>
      </c>
      <c r="AW42" s="63">
        <f t="shared" si="81"/>
        <v>0</v>
      </c>
      <c r="AX42" s="64">
        <v>257</v>
      </c>
      <c r="AY42" s="25">
        <f t="shared" si="99"/>
        <v>-257</v>
      </c>
      <c r="AZ42" s="26">
        <f t="shared" si="100"/>
        <v>-100</v>
      </c>
      <c r="BA42" s="15">
        <v>72</v>
      </c>
      <c r="BB42" s="15">
        <v>0</v>
      </c>
      <c r="BC42" s="177">
        <f t="shared" si="72"/>
        <v>-72</v>
      </c>
      <c r="BD42" s="181">
        <f t="shared" ref="BD42:BD49" si="106">(BB42/BA42-1)*100</f>
        <v>-100</v>
      </c>
      <c r="BE42" s="15">
        <v>100</v>
      </c>
      <c r="BF42" s="15">
        <v>0</v>
      </c>
      <c r="BG42" s="177">
        <f t="shared" si="87"/>
        <v>-100</v>
      </c>
      <c r="BH42" s="185">
        <f t="shared" si="88"/>
        <v>-100</v>
      </c>
      <c r="BI42" s="15">
        <v>103</v>
      </c>
      <c r="BJ42" s="15">
        <v>0</v>
      </c>
      <c r="BK42" s="177">
        <f t="shared" si="60"/>
        <v>-103</v>
      </c>
      <c r="BL42" s="181">
        <f t="shared" si="74"/>
        <v>-100</v>
      </c>
      <c r="BM42" s="62">
        <f t="shared" si="75"/>
        <v>275</v>
      </c>
      <c r="BN42" s="63">
        <f t="shared" si="76"/>
        <v>0</v>
      </c>
      <c r="BO42" s="64">
        <v>400</v>
      </c>
      <c r="BP42" s="25">
        <f t="shared" si="101"/>
        <v>-400</v>
      </c>
      <c r="BQ42" s="26">
        <f t="shared" si="102"/>
        <v>-100</v>
      </c>
      <c r="BR42" s="161">
        <f t="shared" si="77"/>
        <v>1199</v>
      </c>
      <c r="BS42" s="162">
        <f t="shared" si="83"/>
        <v>284</v>
      </c>
      <c r="BT42" s="164">
        <f t="shared" si="5"/>
        <v>1457</v>
      </c>
      <c r="BU42" s="98">
        <f t="shared" si="6"/>
        <v>-1173</v>
      </c>
      <c r="BV42" s="99">
        <f t="shared" si="7"/>
        <v>-80.507892930679475</v>
      </c>
    </row>
    <row r="43" spans="1:74" ht="13.5" customHeight="1" thickBot="1" x14ac:dyDescent="0.25">
      <c r="A43" s="80" t="s">
        <v>69</v>
      </c>
      <c r="B43" s="15">
        <v>63</v>
      </c>
      <c r="C43" s="15">
        <v>112</v>
      </c>
      <c r="D43" s="177">
        <f t="shared" si="89"/>
        <v>49</v>
      </c>
      <c r="E43" s="40">
        <f t="shared" si="90"/>
        <v>77.777777777777771</v>
      </c>
      <c r="F43" s="15">
        <v>72</v>
      </c>
      <c r="G43" s="15">
        <v>124</v>
      </c>
      <c r="H43" s="177">
        <f t="shared" si="45"/>
        <v>52</v>
      </c>
      <c r="I43" s="40">
        <f t="shared" si="82"/>
        <v>72.222222222222229</v>
      </c>
      <c r="J43" s="15">
        <v>70</v>
      </c>
      <c r="K43" s="15">
        <v>137</v>
      </c>
      <c r="L43" s="177">
        <f t="shared" si="46"/>
        <v>67</v>
      </c>
      <c r="M43" s="40">
        <f t="shared" si="47"/>
        <v>95.714285714285708</v>
      </c>
      <c r="N43" s="62">
        <f t="shared" si="93"/>
        <v>205</v>
      </c>
      <c r="O43" s="63">
        <f t="shared" si="94"/>
        <v>373</v>
      </c>
      <c r="P43" s="61">
        <v>350</v>
      </c>
      <c r="Q43" s="25">
        <f t="shared" si="13"/>
        <v>23</v>
      </c>
      <c r="R43" s="148">
        <f t="shared" si="14"/>
        <v>6.5714285714285614</v>
      </c>
      <c r="S43" s="15">
        <v>77</v>
      </c>
      <c r="T43" s="15">
        <v>0</v>
      </c>
      <c r="U43" s="177">
        <f t="shared" si="49"/>
        <v>-77</v>
      </c>
      <c r="V43" s="181">
        <f t="shared" si="50"/>
        <v>-100</v>
      </c>
      <c r="W43" s="15">
        <v>75</v>
      </c>
      <c r="X43" s="15">
        <v>0</v>
      </c>
      <c r="Y43" s="177">
        <f t="shared" si="51"/>
        <v>-75</v>
      </c>
      <c r="Z43" s="181">
        <f t="shared" si="103"/>
        <v>-100</v>
      </c>
      <c r="AA43" s="15">
        <v>72</v>
      </c>
      <c r="AB43" s="15">
        <v>0</v>
      </c>
      <c r="AC43" s="177">
        <f t="shared" si="52"/>
        <v>-72</v>
      </c>
      <c r="AD43" s="181">
        <f t="shared" si="95"/>
        <v>-100</v>
      </c>
      <c r="AE43" s="62">
        <f t="shared" si="78"/>
        <v>224</v>
      </c>
      <c r="AF43" s="63">
        <f t="shared" si="79"/>
        <v>0</v>
      </c>
      <c r="AG43" s="64">
        <v>350</v>
      </c>
      <c r="AH43" s="25">
        <f t="shared" si="96"/>
        <v>-350</v>
      </c>
      <c r="AI43" s="26">
        <f t="shared" si="97"/>
        <v>-100</v>
      </c>
      <c r="AJ43" s="15">
        <v>102</v>
      </c>
      <c r="AK43" s="15">
        <v>0</v>
      </c>
      <c r="AL43" s="54">
        <f t="shared" si="54"/>
        <v>-102</v>
      </c>
      <c r="AM43" s="55">
        <f t="shared" si="104"/>
        <v>-100</v>
      </c>
      <c r="AN43" s="15">
        <v>77</v>
      </c>
      <c r="AO43" s="15">
        <v>0</v>
      </c>
      <c r="AP43" s="177">
        <f t="shared" si="56"/>
        <v>-77</v>
      </c>
      <c r="AQ43" s="181">
        <f t="shared" si="98"/>
        <v>-100</v>
      </c>
      <c r="AR43" s="15">
        <v>56</v>
      </c>
      <c r="AS43" s="15">
        <v>0</v>
      </c>
      <c r="AT43" s="177">
        <f t="shared" si="58"/>
        <v>-56</v>
      </c>
      <c r="AU43" s="181">
        <f t="shared" si="105"/>
        <v>-100</v>
      </c>
      <c r="AV43" s="62">
        <f t="shared" si="80"/>
        <v>235</v>
      </c>
      <c r="AW43" s="63">
        <f t="shared" si="81"/>
        <v>0</v>
      </c>
      <c r="AX43" s="64">
        <v>296</v>
      </c>
      <c r="AY43" s="25">
        <f t="shared" si="99"/>
        <v>-296</v>
      </c>
      <c r="AZ43" s="26">
        <f t="shared" si="100"/>
        <v>-100</v>
      </c>
      <c r="BA43" s="86">
        <v>109</v>
      </c>
      <c r="BB43" s="86">
        <v>0</v>
      </c>
      <c r="BC43" s="177">
        <f t="shared" si="72"/>
        <v>-109</v>
      </c>
      <c r="BD43" s="181">
        <f t="shared" si="106"/>
        <v>-100</v>
      </c>
      <c r="BE43" s="15">
        <v>90</v>
      </c>
      <c r="BF43" s="15">
        <v>0</v>
      </c>
      <c r="BG43" s="177">
        <f t="shared" si="87"/>
        <v>-90</v>
      </c>
      <c r="BH43" s="185">
        <f t="shared" si="88"/>
        <v>-100</v>
      </c>
      <c r="BI43" s="15">
        <v>115</v>
      </c>
      <c r="BJ43" s="15">
        <v>0</v>
      </c>
      <c r="BK43" s="177">
        <f t="shared" si="60"/>
        <v>-115</v>
      </c>
      <c r="BL43" s="181">
        <f t="shared" si="74"/>
        <v>-100</v>
      </c>
      <c r="BM43" s="62">
        <f t="shared" si="75"/>
        <v>314</v>
      </c>
      <c r="BN43" s="63">
        <f t="shared" si="76"/>
        <v>0</v>
      </c>
      <c r="BO43" s="64">
        <v>350</v>
      </c>
      <c r="BP43" s="25">
        <f t="shared" si="101"/>
        <v>-350</v>
      </c>
      <c r="BQ43" s="26">
        <f t="shared" si="102"/>
        <v>-100</v>
      </c>
      <c r="BR43" s="161">
        <f t="shared" si="77"/>
        <v>978</v>
      </c>
      <c r="BS43" s="162">
        <f t="shared" si="83"/>
        <v>373</v>
      </c>
      <c r="BT43" s="164">
        <f t="shared" si="5"/>
        <v>1346</v>
      </c>
      <c r="BU43" s="98">
        <f t="shared" si="6"/>
        <v>-973</v>
      </c>
      <c r="BV43" s="99">
        <f t="shared" si="7"/>
        <v>-72.288261515601775</v>
      </c>
    </row>
    <row r="44" spans="1:74" ht="13.5" customHeight="1" thickBot="1" x14ac:dyDescent="0.25">
      <c r="A44" s="80" t="s">
        <v>17</v>
      </c>
      <c r="B44" s="15">
        <v>28</v>
      </c>
      <c r="C44" s="15">
        <v>17</v>
      </c>
      <c r="D44" s="177">
        <f t="shared" si="89"/>
        <v>-11</v>
      </c>
      <c r="E44" s="181">
        <f t="shared" si="90"/>
        <v>-39.285714285714292</v>
      </c>
      <c r="F44" s="15">
        <v>30</v>
      </c>
      <c r="G44" s="15">
        <v>23</v>
      </c>
      <c r="H44" s="177">
        <f t="shared" si="45"/>
        <v>-7</v>
      </c>
      <c r="I44" s="181">
        <f t="shared" si="82"/>
        <v>-23.333333333333329</v>
      </c>
      <c r="J44" s="15">
        <v>27</v>
      </c>
      <c r="K44" s="15">
        <v>21</v>
      </c>
      <c r="L44" s="177">
        <f t="shared" si="46"/>
        <v>-6</v>
      </c>
      <c r="M44" s="181">
        <f t="shared" si="47"/>
        <v>-22.222222222222221</v>
      </c>
      <c r="N44" s="62">
        <f t="shared" si="93"/>
        <v>85</v>
      </c>
      <c r="O44" s="63">
        <f t="shared" si="94"/>
        <v>61</v>
      </c>
      <c r="P44" s="64">
        <v>190</v>
      </c>
      <c r="Q44" s="25">
        <f t="shared" si="13"/>
        <v>-129</v>
      </c>
      <c r="R44" s="26">
        <f t="shared" si="14"/>
        <v>-67.89473684210526</v>
      </c>
      <c r="S44" s="15">
        <v>29</v>
      </c>
      <c r="T44" s="15">
        <v>0</v>
      </c>
      <c r="U44" s="177">
        <f t="shared" si="49"/>
        <v>-29</v>
      </c>
      <c r="V44" s="181">
        <f t="shared" si="50"/>
        <v>-100</v>
      </c>
      <c r="W44" s="15">
        <v>27</v>
      </c>
      <c r="X44" s="15">
        <v>0</v>
      </c>
      <c r="Y44" s="177">
        <f t="shared" si="51"/>
        <v>-27</v>
      </c>
      <c r="Z44" s="181">
        <f t="shared" si="103"/>
        <v>-100</v>
      </c>
      <c r="AA44" s="15">
        <v>28</v>
      </c>
      <c r="AB44" s="15">
        <v>0</v>
      </c>
      <c r="AC44" s="177">
        <f t="shared" si="52"/>
        <v>-28</v>
      </c>
      <c r="AD44" s="181">
        <f t="shared" si="95"/>
        <v>-100</v>
      </c>
      <c r="AE44" s="62">
        <f t="shared" si="78"/>
        <v>84</v>
      </c>
      <c r="AF44" s="63">
        <f t="shared" si="79"/>
        <v>0</v>
      </c>
      <c r="AG44" s="64">
        <v>190</v>
      </c>
      <c r="AH44" s="25">
        <f t="shared" si="96"/>
        <v>-190</v>
      </c>
      <c r="AI44" s="26">
        <f t="shared" si="97"/>
        <v>-100</v>
      </c>
      <c r="AJ44" s="15">
        <v>25</v>
      </c>
      <c r="AK44" s="15">
        <v>0</v>
      </c>
      <c r="AL44" s="54">
        <f t="shared" si="54"/>
        <v>-25</v>
      </c>
      <c r="AM44" s="55">
        <f t="shared" si="104"/>
        <v>-100</v>
      </c>
      <c r="AN44" s="15">
        <v>23</v>
      </c>
      <c r="AO44" s="15">
        <v>0</v>
      </c>
      <c r="AP44" s="177">
        <f t="shared" si="56"/>
        <v>-23</v>
      </c>
      <c r="AQ44" s="181">
        <f t="shared" si="98"/>
        <v>-100</v>
      </c>
      <c r="AR44" s="15">
        <v>28</v>
      </c>
      <c r="AS44" s="15">
        <v>0</v>
      </c>
      <c r="AT44" s="177">
        <f t="shared" si="58"/>
        <v>-28</v>
      </c>
      <c r="AU44" s="181">
        <f t="shared" si="105"/>
        <v>-100</v>
      </c>
      <c r="AV44" s="62">
        <f t="shared" si="80"/>
        <v>76</v>
      </c>
      <c r="AW44" s="63">
        <f t="shared" si="81"/>
        <v>0</v>
      </c>
      <c r="AX44" s="64">
        <v>78</v>
      </c>
      <c r="AY44" s="25">
        <f t="shared" si="99"/>
        <v>-78</v>
      </c>
      <c r="AZ44" s="26">
        <f t="shared" si="100"/>
        <v>-100</v>
      </c>
      <c r="BA44" s="15">
        <v>26</v>
      </c>
      <c r="BB44" s="15">
        <v>0</v>
      </c>
      <c r="BC44" s="177">
        <f t="shared" si="72"/>
        <v>-26</v>
      </c>
      <c r="BD44" s="181">
        <f t="shared" si="106"/>
        <v>-100</v>
      </c>
      <c r="BE44" s="15">
        <v>21</v>
      </c>
      <c r="BF44" s="15">
        <v>0</v>
      </c>
      <c r="BG44" s="177">
        <f t="shared" si="87"/>
        <v>-21</v>
      </c>
      <c r="BH44" s="185">
        <f t="shared" si="88"/>
        <v>-100</v>
      </c>
      <c r="BI44" s="15">
        <v>22</v>
      </c>
      <c r="BJ44" s="15">
        <v>0</v>
      </c>
      <c r="BK44" s="177">
        <f t="shared" si="60"/>
        <v>-22</v>
      </c>
      <c r="BL44" s="181">
        <f t="shared" si="74"/>
        <v>-100</v>
      </c>
      <c r="BM44" s="62">
        <f t="shared" si="75"/>
        <v>69</v>
      </c>
      <c r="BN44" s="63">
        <f t="shared" si="76"/>
        <v>0</v>
      </c>
      <c r="BO44" s="64">
        <v>190</v>
      </c>
      <c r="BP44" s="25">
        <f t="shared" si="101"/>
        <v>-190</v>
      </c>
      <c r="BQ44" s="26">
        <f t="shared" si="102"/>
        <v>-100</v>
      </c>
      <c r="BR44" s="161">
        <f t="shared" si="77"/>
        <v>314</v>
      </c>
      <c r="BS44" s="162">
        <f t="shared" si="83"/>
        <v>61</v>
      </c>
      <c r="BT44" s="164">
        <f t="shared" si="5"/>
        <v>648</v>
      </c>
      <c r="BU44" s="98">
        <f t="shared" si="6"/>
        <v>-587</v>
      </c>
      <c r="BV44" s="99">
        <f t="shared" si="7"/>
        <v>-90.586419753086417</v>
      </c>
    </row>
    <row r="45" spans="1:74" ht="13.5" customHeight="1" thickBot="1" x14ac:dyDescent="0.25">
      <c r="A45" s="81" t="s">
        <v>18</v>
      </c>
      <c r="B45" s="15">
        <v>12</v>
      </c>
      <c r="C45" s="15">
        <v>21</v>
      </c>
      <c r="D45" s="177">
        <f t="shared" si="89"/>
        <v>9</v>
      </c>
      <c r="E45" s="40">
        <f t="shared" si="90"/>
        <v>75</v>
      </c>
      <c r="F45" s="15">
        <v>20</v>
      </c>
      <c r="G45" s="15">
        <v>31</v>
      </c>
      <c r="H45" s="177">
        <f t="shared" si="45"/>
        <v>11</v>
      </c>
      <c r="I45" s="40">
        <f t="shared" si="82"/>
        <v>55.000000000000007</v>
      </c>
      <c r="J45" s="15">
        <v>18</v>
      </c>
      <c r="K45" s="15">
        <v>30</v>
      </c>
      <c r="L45" s="177">
        <f t="shared" si="46"/>
        <v>12</v>
      </c>
      <c r="M45" s="40">
        <f t="shared" si="47"/>
        <v>66.666666666666671</v>
      </c>
      <c r="N45" s="62">
        <f t="shared" si="93"/>
        <v>50</v>
      </c>
      <c r="O45" s="63">
        <f t="shared" si="94"/>
        <v>82</v>
      </c>
      <c r="P45" s="61">
        <v>126</v>
      </c>
      <c r="Q45" s="25">
        <f t="shared" si="13"/>
        <v>-44</v>
      </c>
      <c r="R45" s="26">
        <f t="shared" si="14"/>
        <v>-34.920634920634917</v>
      </c>
      <c r="S45" s="15">
        <v>17</v>
      </c>
      <c r="T45" s="15">
        <v>0</v>
      </c>
      <c r="U45" s="177">
        <f t="shared" si="49"/>
        <v>-17</v>
      </c>
      <c r="V45" s="181">
        <f t="shared" si="50"/>
        <v>-100</v>
      </c>
      <c r="W45" s="15">
        <v>19</v>
      </c>
      <c r="X45" s="15">
        <v>0</v>
      </c>
      <c r="Y45" s="177">
        <f t="shared" si="51"/>
        <v>-19</v>
      </c>
      <c r="Z45" s="181">
        <f t="shared" si="103"/>
        <v>-100</v>
      </c>
      <c r="AA45" s="15">
        <v>30</v>
      </c>
      <c r="AB45" s="15">
        <v>0</v>
      </c>
      <c r="AC45" s="177">
        <f t="shared" si="52"/>
        <v>-30</v>
      </c>
      <c r="AD45" s="181">
        <f t="shared" si="95"/>
        <v>-100</v>
      </c>
      <c r="AE45" s="62">
        <f t="shared" si="78"/>
        <v>66</v>
      </c>
      <c r="AF45" s="63">
        <f t="shared" si="79"/>
        <v>0</v>
      </c>
      <c r="AG45" s="64">
        <v>126</v>
      </c>
      <c r="AH45" s="25">
        <f t="shared" si="96"/>
        <v>-126</v>
      </c>
      <c r="AI45" s="26">
        <f t="shared" si="97"/>
        <v>-100</v>
      </c>
      <c r="AJ45" s="15">
        <v>19</v>
      </c>
      <c r="AK45" s="15">
        <v>0</v>
      </c>
      <c r="AL45" s="54">
        <f t="shared" si="54"/>
        <v>-19</v>
      </c>
      <c r="AM45" s="55">
        <f t="shared" si="104"/>
        <v>-100</v>
      </c>
      <c r="AN45" s="15">
        <v>13</v>
      </c>
      <c r="AO45" s="15">
        <v>0</v>
      </c>
      <c r="AP45" s="177">
        <f t="shared" si="56"/>
        <v>-13</v>
      </c>
      <c r="AQ45" s="181">
        <f t="shared" si="98"/>
        <v>-100</v>
      </c>
      <c r="AR45" s="15">
        <v>15</v>
      </c>
      <c r="AS45" s="15">
        <v>0</v>
      </c>
      <c r="AT45" s="177">
        <f t="shared" si="58"/>
        <v>-15</v>
      </c>
      <c r="AU45" s="181">
        <f t="shared" si="105"/>
        <v>-100</v>
      </c>
      <c r="AV45" s="62">
        <f t="shared" si="80"/>
        <v>47</v>
      </c>
      <c r="AW45" s="63">
        <f t="shared" si="81"/>
        <v>0</v>
      </c>
      <c r="AX45" s="64">
        <v>95</v>
      </c>
      <c r="AY45" s="25">
        <f t="shared" si="99"/>
        <v>-95</v>
      </c>
      <c r="AZ45" s="26">
        <f t="shared" si="100"/>
        <v>-100</v>
      </c>
      <c r="BA45" s="15">
        <v>26</v>
      </c>
      <c r="BB45" s="15">
        <v>0</v>
      </c>
      <c r="BC45" s="177">
        <f t="shared" si="72"/>
        <v>-26</v>
      </c>
      <c r="BD45" s="181">
        <f t="shared" si="106"/>
        <v>-100</v>
      </c>
      <c r="BE45" s="86">
        <v>26</v>
      </c>
      <c r="BF45" s="86">
        <v>0</v>
      </c>
      <c r="BG45" s="177">
        <f t="shared" si="87"/>
        <v>-26</v>
      </c>
      <c r="BH45" s="185">
        <f t="shared" si="88"/>
        <v>-100</v>
      </c>
      <c r="BI45" s="15">
        <v>25</v>
      </c>
      <c r="BJ45" s="15">
        <v>0</v>
      </c>
      <c r="BK45" s="177">
        <f t="shared" si="60"/>
        <v>-25</v>
      </c>
      <c r="BL45" s="181">
        <f t="shared" si="74"/>
        <v>-100</v>
      </c>
      <c r="BM45" s="62">
        <f t="shared" si="75"/>
        <v>77</v>
      </c>
      <c r="BN45" s="63">
        <f t="shared" si="76"/>
        <v>0</v>
      </c>
      <c r="BO45" s="64">
        <v>126</v>
      </c>
      <c r="BP45" s="25">
        <f t="shared" si="101"/>
        <v>-126</v>
      </c>
      <c r="BQ45" s="26">
        <f t="shared" si="102"/>
        <v>-100</v>
      </c>
      <c r="BR45" s="161">
        <f t="shared" si="77"/>
        <v>240</v>
      </c>
      <c r="BS45" s="162">
        <f t="shared" si="83"/>
        <v>82</v>
      </c>
      <c r="BT45" s="164">
        <f t="shared" si="5"/>
        <v>473</v>
      </c>
      <c r="BU45" s="98">
        <f t="shared" si="6"/>
        <v>-391</v>
      </c>
      <c r="BV45" s="99">
        <f t="shared" si="7"/>
        <v>-82.663847780126858</v>
      </c>
    </row>
    <row r="46" spans="1:74" ht="13.5" customHeight="1" thickBot="1" x14ac:dyDescent="0.25">
      <c r="A46" s="81" t="s">
        <v>70</v>
      </c>
      <c r="B46" s="15">
        <v>73</v>
      </c>
      <c r="C46" s="15">
        <v>80</v>
      </c>
      <c r="D46" s="177">
        <f t="shared" si="89"/>
        <v>7</v>
      </c>
      <c r="E46" s="40">
        <f t="shared" si="90"/>
        <v>9.5890410958904049</v>
      </c>
      <c r="F46" s="15">
        <v>105</v>
      </c>
      <c r="G46" s="15">
        <v>73</v>
      </c>
      <c r="H46" s="177">
        <f t="shared" si="45"/>
        <v>-32</v>
      </c>
      <c r="I46" s="181">
        <f t="shared" si="82"/>
        <v>-30.476190476190478</v>
      </c>
      <c r="J46" s="15">
        <v>81</v>
      </c>
      <c r="K46" s="15">
        <v>70</v>
      </c>
      <c r="L46" s="177">
        <f t="shared" si="46"/>
        <v>-11</v>
      </c>
      <c r="M46" s="181">
        <f t="shared" si="47"/>
        <v>-13.580246913580252</v>
      </c>
      <c r="N46" s="62">
        <f t="shared" si="93"/>
        <v>259</v>
      </c>
      <c r="O46" s="63">
        <f t="shared" si="94"/>
        <v>223</v>
      </c>
      <c r="P46" s="64">
        <v>350</v>
      </c>
      <c r="Q46" s="25">
        <f t="shared" si="13"/>
        <v>-127</v>
      </c>
      <c r="R46" s="26">
        <f t="shared" si="14"/>
        <v>-36.285714285714285</v>
      </c>
      <c r="S46" s="15">
        <v>80</v>
      </c>
      <c r="T46" s="15">
        <v>0</v>
      </c>
      <c r="U46" s="177">
        <f t="shared" si="49"/>
        <v>-80</v>
      </c>
      <c r="V46" s="181">
        <f t="shared" si="50"/>
        <v>-100</v>
      </c>
      <c r="W46" s="15">
        <v>84</v>
      </c>
      <c r="X46" s="15">
        <v>0</v>
      </c>
      <c r="Y46" s="177">
        <f t="shared" si="51"/>
        <v>-84</v>
      </c>
      <c r="Z46" s="181">
        <f t="shared" si="103"/>
        <v>-100</v>
      </c>
      <c r="AA46" s="15">
        <v>94</v>
      </c>
      <c r="AB46" s="15">
        <v>0</v>
      </c>
      <c r="AC46" s="177">
        <f t="shared" si="52"/>
        <v>-94</v>
      </c>
      <c r="AD46" s="181">
        <f t="shared" si="95"/>
        <v>-100</v>
      </c>
      <c r="AE46" s="62">
        <f t="shared" si="78"/>
        <v>258</v>
      </c>
      <c r="AF46" s="63">
        <f t="shared" si="79"/>
        <v>0</v>
      </c>
      <c r="AG46" s="64">
        <v>350</v>
      </c>
      <c r="AH46" s="25">
        <f t="shared" si="96"/>
        <v>-350</v>
      </c>
      <c r="AI46" s="26">
        <f t="shared" si="97"/>
        <v>-100</v>
      </c>
      <c r="AJ46" s="15">
        <v>54</v>
      </c>
      <c r="AK46" s="15">
        <v>0</v>
      </c>
      <c r="AL46" s="54">
        <f t="shared" si="54"/>
        <v>-54</v>
      </c>
      <c r="AM46" s="55">
        <f t="shared" si="104"/>
        <v>-100</v>
      </c>
      <c r="AN46" s="15">
        <v>52</v>
      </c>
      <c r="AO46" s="15">
        <v>0</v>
      </c>
      <c r="AP46" s="177">
        <f t="shared" si="56"/>
        <v>-52</v>
      </c>
      <c r="AQ46" s="181">
        <f t="shared" si="98"/>
        <v>-100</v>
      </c>
      <c r="AR46" s="15">
        <v>96</v>
      </c>
      <c r="AS46" s="15">
        <v>0</v>
      </c>
      <c r="AT46" s="177">
        <f t="shared" si="58"/>
        <v>-96</v>
      </c>
      <c r="AU46" s="181">
        <f t="shared" si="105"/>
        <v>-100</v>
      </c>
      <c r="AV46" s="62">
        <f t="shared" si="80"/>
        <v>202</v>
      </c>
      <c r="AW46" s="63">
        <f t="shared" si="81"/>
        <v>0</v>
      </c>
      <c r="AX46" s="64">
        <v>216</v>
      </c>
      <c r="AY46" s="25">
        <f t="shared" si="99"/>
        <v>-216</v>
      </c>
      <c r="AZ46" s="26">
        <f t="shared" si="100"/>
        <v>-100</v>
      </c>
      <c r="BA46" s="15">
        <v>89</v>
      </c>
      <c r="BB46" s="15">
        <v>0</v>
      </c>
      <c r="BC46" s="177">
        <f t="shared" si="72"/>
        <v>-89</v>
      </c>
      <c r="BD46" s="181">
        <f t="shared" si="106"/>
        <v>-100</v>
      </c>
      <c r="BE46" s="15">
        <v>92</v>
      </c>
      <c r="BF46" s="15">
        <v>0</v>
      </c>
      <c r="BG46" s="177">
        <f t="shared" si="87"/>
        <v>-92</v>
      </c>
      <c r="BH46" s="185">
        <f t="shared" si="88"/>
        <v>-100</v>
      </c>
      <c r="BI46" s="15">
        <v>78</v>
      </c>
      <c r="BJ46" s="15">
        <v>0</v>
      </c>
      <c r="BK46" s="177">
        <f t="shared" si="60"/>
        <v>-78</v>
      </c>
      <c r="BL46" s="181">
        <f t="shared" si="74"/>
        <v>-100</v>
      </c>
      <c r="BM46" s="62">
        <f t="shared" si="75"/>
        <v>259</v>
      </c>
      <c r="BN46" s="63">
        <f t="shared" si="76"/>
        <v>0</v>
      </c>
      <c r="BO46" s="64">
        <v>350</v>
      </c>
      <c r="BP46" s="25">
        <f t="shared" si="101"/>
        <v>-350</v>
      </c>
      <c r="BQ46" s="26">
        <f t="shared" si="102"/>
        <v>-100</v>
      </c>
      <c r="BR46" s="161">
        <f t="shared" si="77"/>
        <v>978</v>
      </c>
      <c r="BS46" s="162">
        <f t="shared" si="83"/>
        <v>223</v>
      </c>
      <c r="BT46" s="164">
        <f t="shared" si="5"/>
        <v>1266</v>
      </c>
      <c r="BU46" s="98">
        <f t="shared" si="6"/>
        <v>-1043</v>
      </c>
      <c r="BV46" s="99">
        <f t="shared" si="7"/>
        <v>-82.38546603475514</v>
      </c>
    </row>
    <row r="47" spans="1:74" ht="13.5" customHeight="1" thickBot="1" x14ac:dyDescent="0.25">
      <c r="A47" s="80" t="s">
        <v>19</v>
      </c>
      <c r="B47" s="15">
        <v>26</v>
      </c>
      <c r="C47" s="15">
        <v>12</v>
      </c>
      <c r="D47" s="177">
        <f t="shared" si="89"/>
        <v>-14</v>
      </c>
      <c r="E47" s="181">
        <f t="shared" ref="E47:E61" si="107">(C47/B47-1)*100</f>
        <v>-53.846153846153847</v>
      </c>
      <c r="F47" s="15">
        <v>20</v>
      </c>
      <c r="G47" s="15">
        <v>14</v>
      </c>
      <c r="H47" s="177">
        <f t="shared" si="45"/>
        <v>-6</v>
      </c>
      <c r="I47" s="181">
        <f t="shared" ref="I47:I61" si="108">(G47/F47-1)*100</f>
        <v>-30.000000000000004</v>
      </c>
      <c r="J47" s="15">
        <v>16</v>
      </c>
      <c r="K47" s="15">
        <v>14</v>
      </c>
      <c r="L47" s="177">
        <f t="shared" si="46"/>
        <v>-2</v>
      </c>
      <c r="M47" s="181">
        <f t="shared" si="47"/>
        <v>-12.5</v>
      </c>
      <c r="N47" s="62">
        <f t="shared" si="93"/>
        <v>62</v>
      </c>
      <c r="O47" s="63">
        <f t="shared" si="94"/>
        <v>40</v>
      </c>
      <c r="P47" s="61">
        <v>120</v>
      </c>
      <c r="Q47" s="25">
        <f t="shared" si="13"/>
        <v>-80</v>
      </c>
      <c r="R47" s="26">
        <f t="shared" si="14"/>
        <v>-66.666666666666671</v>
      </c>
      <c r="S47" s="15">
        <v>19</v>
      </c>
      <c r="T47" s="15">
        <v>0</v>
      </c>
      <c r="U47" s="177">
        <f t="shared" si="49"/>
        <v>-19</v>
      </c>
      <c r="V47" s="181">
        <f t="shared" ref="V47:V61" si="109">(T47/S47-1)*100</f>
        <v>-100</v>
      </c>
      <c r="W47" s="15">
        <v>18</v>
      </c>
      <c r="X47" s="15">
        <v>0</v>
      </c>
      <c r="Y47" s="177">
        <f t="shared" ref="Y47:Y61" si="110">SUM(X47-W47)</f>
        <v>-18</v>
      </c>
      <c r="Z47" s="181">
        <f t="shared" ref="Z47:Z54" si="111">(X47/W47-1)*100</f>
        <v>-100</v>
      </c>
      <c r="AA47" s="15">
        <v>19</v>
      </c>
      <c r="AB47" s="15">
        <v>0</v>
      </c>
      <c r="AC47" s="177">
        <f t="shared" ref="AC47:AC61" si="112">SUM(AB47-AA47)</f>
        <v>-19</v>
      </c>
      <c r="AD47" s="181">
        <f t="shared" ref="AD47:AD49" si="113">(AB47/AA47-1)*100</f>
        <v>-100</v>
      </c>
      <c r="AE47" s="62">
        <f t="shared" si="78"/>
        <v>56</v>
      </c>
      <c r="AF47" s="63">
        <f t="shared" si="79"/>
        <v>0</v>
      </c>
      <c r="AG47" s="64">
        <v>120</v>
      </c>
      <c r="AH47" s="25">
        <f t="shared" si="96"/>
        <v>-120</v>
      </c>
      <c r="AI47" s="26">
        <f t="shared" si="97"/>
        <v>-100</v>
      </c>
      <c r="AJ47" s="15">
        <v>14</v>
      </c>
      <c r="AK47" s="15">
        <v>0</v>
      </c>
      <c r="AL47" s="54">
        <f t="shared" ref="AL47:AL61" si="114">SUM(AK47-AJ47)</f>
        <v>-14</v>
      </c>
      <c r="AM47" s="55">
        <f t="shared" ref="AM47:AM49" si="115">(AK47/AJ47-1)*100</f>
        <v>-100</v>
      </c>
      <c r="AN47" s="15">
        <v>0</v>
      </c>
      <c r="AO47" s="15">
        <v>0</v>
      </c>
      <c r="AP47" s="177">
        <f>SUM(AO47-AN47)</f>
        <v>0</v>
      </c>
      <c r="AQ47" s="181" t="e">
        <f>(AO47/AN47-1)*100</f>
        <v>#DIV/0!</v>
      </c>
      <c r="AR47" s="15">
        <v>17</v>
      </c>
      <c r="AS47" s="15">
        <v>0</v>
      </c>
      <c r="AT47" s="177">
        <f t="shared" si="58"/>
        <v>-17</v>
      </c>
      <c r="AU47" s="181">
        <f t="shared" si="105"/>
        <v>-100</v>
      </c>
      <c r="AV47" s="62">
        <f t="shared" si="80"/>
        <v>31</v>
      </c>
      <c r="AW47" s="63">
        <f t="shared" si="81"/>
        <v>0</v>
      </c>
      <c r="AX47" s="64">
        <v>41</v>
      </c>
      <c r="AY47" s="25">
        <f t="shared" si="99"/>
        <v>-41</v>
      </c>
      <c r="AZ47" s="26">
        <f t="shared" si="100"/>
        <v>-100</v>
      </c>
      <c r="BA47" s="15">
        <v>16</v>
      </c>
      <c r="BB47" s="15">
        <v>0</v>
      </c>
      <c r="BC47" s="177">
        <f t="shared" si="72"/>
        <v>-16</v>
      </c>
      <c r="BD47" s="181">
        <f t="shared" si="106"/>
        <v>-100</v>
      </c>
      <c r="BE47" s="15">
        <v>17</v>
      </c>
      <c r="BF47" s="15">
        <v>0</v>
      </c>
      <c r="BG47" s="177">
        <f>SUM(BF47-BE47)</f>
        <v>-17</v>
      </c>
      <c r="BH47" s="185">
        <f t="shared" si="88"/>
        <v>-100</v>
      </c>
      <c r="BI47" s="15">
        <v>21</v>
      </c>
      <c r="BJ47" s="15">
        <v>0</v>
      </c>
      <c r="BK47" s="177">
        <f t="shared" si="60"/>
        <v>-21</v>
      </c>
      <c r="BL47" s="181">
        <f t="shared" si="74"/>
        <v>-100</v>
      </c>
      <c r="BM47" s="62">
        <f t="shared" si="75"/>
        <v>54</v>
      </c>
      <c r="BN47" s="63">
        <f t="shared" si="76"/>
        <v>0</v>
      </c>
      <c r="BO47" s="64">
        <v>120</v>
      </c>
      <c r="BP47" s="25">
        <f t="shared" si="101"/>
        <v>-120</v>
      </c>
      <c r="BQ47" s="26">
        <f t="shared" si="102"/>
        <v>-100</v>
      </c>
      <c r="BR47" s="161">
        <f t="shared" si="77"/>
        <v>203</v>
      </c>
      <c r="BS47" s="162">
        <f t="shared" si="83"/>
        <v>40</v>
      </c>
      <c r="BT47" s="164">
        <f t="shared" si="5"/>
        <v>401</v>
      </c>
      <c r="BU47" s="98">
        <f t="shared" si="6"/>
        <v>-361</v>
      </c>
      <c r="BV47" s="99">
        <f t="shared" si="7"/>
        <v>-90.024937655860356</v>
      </c>
    </row>
    <row r="48" spans="1:74" ht="13.5" customHeight="1" thickBot="1" x14ac:dyDescent="0.25">
      <c r="A48" s="81" t="s">
        <v>20</v>
      </c>
      <c r="B48" s="15">
        <v>11</v>
      </c>
      <c r="C48" s="15">
        <v>10</v>
      </c>
      <c r="D48" s="177">
        <f t="shared" si="89"/>
        <v>-1</v>
      </c>
      <c r="E48" s="181">
        <f t="shared" si="107"/>
        <v>-9.0909090909090935</v>
      </c>
      <c r="F48" s="15">
        <v>5</v>
      </c>
      <c r="G48" s="15">
        <v>24</v>
      </c>
      <c r="H48" s="177">
        <f t="shared" si="45"/>
        <v>19</v>
      </c>
      <c r="I48" s="40">
        <f t="shared" si="108"/>
        <v>380</v>
      </c>
      <c r="J48" s="15">
        <v>32</v>
      </c>
      <c r="K48" s="15">
        <v>17</v>
      </c>
      <c r="L48" s="177">
        <f t="shared" si="46"/>
        <v>-15</v>
      </c>
      <c r="M48" s="181">
        <f t="shared" si="47"/>
        <v>-46.875</v>
      </c>
      <c r="N48" s="62">
        <f t="shared" si="93"/>
        <v>48</v>
      </c>
      <c r="O48" s="63">
        <f t="shared" si="94"/>
        <v>51</v>
      </c>
      <c r="P48" s="64">
        <v>105</v>
      </c>
      <c r="Q48" s="25">
        <f t="shared" si="13"/>
        <v>-54</v>
      </c>
      <c r="R48" s="26">
        <f t="shared" si="14"/>
        <v>-51.428571428571423</v>
      </c>
      <c r="S48" s="15">
        <v>29</v>
      </c>
      <c r="T48" s="15">
        <v>0</v>
      </c>
      <c r="U48" s="177">
        <f t="shared" si="49"/>
        <v>-29</v>
      </c>
      <c r="V48" s="181">
        <f t="shared" si="109"/>
        <v>-100</v>
      </c>
      <c r="W48" s="15">
        <v>17</v>
      </c>
      <c r="X48" s="15">
        <v>0</v>
      </c>
      <c r="Y48" s="177">
        <f t="shared" si="110"/>
        <v>-17</v>
      </c>
      <c r="Z48" s="181">
        <f t="shared" si="111"/>
        <v>-100</v>
      </c>
      <c r="AA48" s="15">
        <v>13</v>
      </c>
      <c r="AB48" s="15">
        <v>0</v>
      </c>
      <c r="AC48" s="177">
        <f t="shared" si="112"/>
        <v>-13</v>
      </c>
      <c r="AD48" s="181">
        <f t="shared" si="113"/>
        <v>-100</v>
      </c>
      <c r="AE48" s="62">
        <f t="shared" si="78"/>
        <v>59</v>
      </c>
      <c r="AF48" s="63">
        <f t="shared" si="79"/>
        <v>0</v>
      </c>
      <c r="AG48" s="64">
        <v>105</v>
      </c>
      <c r="AH48" s="25">
        <f t="shared" si="96"/>
        <v>-105</v>
      </c>
      <c r="AI48" s="26">
        <f t="shared" si="97"/>
        <v>-100</v>
      </c>
      <c r="AJ48" s="15">
        <v>10</v>
      </c>
      <c r="AK48" s="15">
        <v>0</v>
      </c>
      <c r="AL48" s="54">
        <f t="shared" si="114"/>
        <v>-10</v>
      </c>
      <c r="AM48" s="55">
        <f t="shared" si="115"/>
        <v>-100</v>
      </c>
      <c r="AN48" s="15">
        <v>0</v>
      </c>
      <c r="AO48" s="15">
        <v>0</v>
      </c>
      <c r="AP48" s="177">
        <f t="shared" ref="AP48:AP61" si="116">SUM(AO48-AN48)</f>
        <v>0</v>
      </c>
      <c r="AQ48" s="181" t="e">
        <f t="shared" ref="AQ48:AQ49" si="117">(AO48/AN48-1)*100</f>
        <v>#DIV/0!</v>
      </c>
      <c r="AR48" s="15">
        <v>14</v>
      </c>
      <c r="AS48" s="15">
        <v>0</v>
      </c>
      <c r="AT48" s="177">
        <f t="shared" si="58"/>
        <v>-14</v>
      </c>
      <c r="AU48" s="181">
        <f t="shared" si="105"/>
        <v>-100</v>
      </c>
      <c r="AV48" s="62">
        <f t="shared" si="80"/>
        <v>24</v>
      </c>
      <c r="AW48" s="63">
        <f t="shared" si="81"/>
        <v>0</v>
      </c>
      <c r="AX48" s="64">
        <v>83</v>
      </c>
      <c r="AY48" s="25">
        <f t="shared" si="99"/>
        <v>-83</v>
      </c>
      <c r="AZ48" s="26">
        <f t="shared" si="100"/>
        <v>-100</v>
      </c>
      <c r="BA48" s="15">
        <v>16</v>
      </c>
      <c r="BB48" s="15">
        <v>0</v>
      </c>
      <c r="BC48" s="177">
        <f t="shared" si="72"/>
        <v>-16</v>
      </c>
      <c r="BD48" s="181">
        <f t="shared" si="106"/>
        <v>-100</v>
      </c>
      <c r="BE48" s="15">
        <v>16</v>
      </c>
      <c r="BF48" s="15">
        <v>0</v>
      </c>
      <c r="BG48" s="177">
        <f t="shared" ref="BG48:BG61" si="118">SUM(BF48-BE48)</f>
        <v>-16</v>
      </c>
      <c r="BH48" s="185">
        <f t="shared" si="88"/>
        <v>-100</v>
      </c>
      <c r="BI48" s="15">
        <v>24</v>
      </c>
      <c r="BJ48" s="15">
        <v>0</v>
      </c>
      <c r="BK48" s="177">
        <f t="shared" si="60"/>
        <v>-24</v>
      </c>
      <c r="BL48" s="181">
        <f t="shared" si="74"/>
        <v>-100</v>
      </c>
      <c r="BM48" s="62">
        <f t="shared" si="75"/>
        <v>56</v>
      </c>
      <c r="BN48" s="63">
        <f t="shared" si="76"/>
        <v>0</v>
      </c>
      <c r="BO48" s="64">
        <v>105</v>
      </c>
      <c r="BP48" s="25">
        <f t="shared" si="101"/>
        <v>-105</v>
      </c>
      <c r="BQ48" s="26">
        <f t="shared" si="102"/>
        <v>-100</v>
      </c>
      <c r="BR48" s="161">
        <f t="shared" si="77"/>
        <v>187</v>
      </c>
      <c r="BS48" s="162">
        <f t="shared" si="83"/>
        <v>51</v>
      </c>
      <c r="BT48" s="164">
        <f t="shared" si="5"/>
        <v>398</v>
      </c>
      <c r="BU48" s="98">
        <f t="shared" si="6"/>
        <v>-347</v>
      </c>
      <c r="BV48" s="99">
        <f t="shared" si="7"/>
        <v>-87.185929648241213</v>
      </c>
    </row>
    <row r="49" spans="1:74" ht="13.5" customHeight="1" thickBot="1" x14ac:dyDescent="0.25">
      <c r="A49" s="80" t="s">
        <v>21</v>
      </c>
      <c r="B49" s="15">
        <v>21</v>
      </c>
      <c r="C49" s="15">
        <v>35</v>
      </c>
      <c r="D49" s="177">
        <f t="shared" si="89"/>
        <v>14</v>
      </c>
      <c r="E49" s="40">
        <f t="shared" si="107"/>
        <v>66.666666666666671</v>
      </c>
      <c r="F49" s="15">
        <v>19</v>
      </c>
      <c r="G49" s="15">
        <v>72</v>
      </c>
      <c r="H49" s="177">
        <f t="shared" si="45"/>
        <v>53</v>
      </c>
      <c r="I49" s="40">
        <f t="shared" si="108"/>
        <v>278.9473684210526</v>
      </c>
      <c r="J49" s="15">
        <v>16</v>
      </c>
      <c r="K49" s="15">
        <v>47</v>
      </c>
      <c r="L49" s="177">
        <f t="shared" si="46"/>
        <v>31</v>
      </c>
      <c r="M49" s="40">
        <f t="shared" si="47"/>
        <v>193.75</v>
      </c>
      <c r="N49" s="62">
        <f t="shared" si="93"/>
        <v>56</v>
      </c>
      <c r="O49" s="63">
        <f t="shared" si="94"/>
        <v>154</v>
      </c>
      <c r="P49" s="64">
        <v>95</v>
      </c>
      <c r="Q49" s="25">
        <f t="shared" si="13"/>
        <v>59</v>
      </c>
      <c r="R49" s="26">
        <f t="shared" si="14"/>
        <v>62.105263157894733</v>
      </c>
      <c r="S49" s="15">
        <v>18</v>
      </c>
      <c r="T49" s="15">
        <v>0</v>
      </c>
      <c r="U49" s="177">
        <f t="shared" si="49"/>
        <v>-18</v>
      </c>
      <c r="V49" s="181">
        <f t="shared" si="109"/>
        <v>-100</v>
      </c>
      <c r="W49" s="15">
        <v>19</v>
      </c>
      <c r="X49" s="15">
        <v>0</v>
      </c>
      <c r="Y49" s="177">
        <f t="shared" si="110"/>
        <v>-19</v>
      </c>
      <c r="Z49" s="181">
        <f t="shared" si="111"/>
        <v>-100</v>
      </c>
      <c r="AA49" s="15">
        <v>20</v>
      </c>
      <c r="AB49" s="15">
        <v>0</v>
      </c>
      <c r="AC49" s="177">
        <f t="shared" si="112"/>
        <v>-20</v>
      </c>
      <c r="AD49" s="181">
        <f t="shared" si="113"/>
        <v>-100</v>
      </c>
      <c r="AE49" s="62">
        <f t="shared" si="78"/>
        <v>57</v>
      </c>
      <c r="AF49" s="63">
        <f t="shared" si="79"/>
        <v>0</v>
      </c>
      <c r="AG49" s="64">
        <v>95</v>
      </c>
      <c r="AH49" s="25">
        <f t="shared" si="96"/>
        <v>-95</v>
      </c>
      <c r="AI49" s="26">
        <f t="shared" si="97"/>
        <v>-100</v>
      </c>
      <c r="AJ49" s="15">
        <v>9</v>
      </c>
      <c r="AK49" s="15">
        <v>0</v>
      </c>
      <c r="AL49" s="54">
        <f t="shared" si="114"/>
        <v>-9</v>
      </c>
      <c r="AM49" s="55">
        <f t="shared" si="115"/>
        <v>-100</v>
      </c>
      <c r="AN49" s="15">
        <v>41</v>
      </c>
      <c r="AO49" s="15">
        <v>0</v>
      </c>
      <c r="AP49" s="177">
        <f t="shared" si="116"/>
        <v>-41</v>
      </c>
      <c r="AQ49" s="181">
        <f t="shared" si="117"/>
        <v>-100</v>
      </c>
      <c r="AR49" s="15">
        <v>20</v>
      </c>
      <c r="AS49" s="15">
        <v>0</v>
      </c>
      <c r="AT49" s="177">
        <f t="shared" si="58"/>
        <v>-20</v>
      </c>
      <c r="AU49" s="181">
        <f t="shared" si="105"/>
        <v>-100</v>
      </c>
      <c r="AV49" s="62">
        <f t="shared" si="80"/>
        <v>70</v>
      </c>
      <c r="AW49" s="63">
        <f t="shared" si="81"/>
        <v>0</v>
      </c>
      <c r="AX49" s="64">
        <v>76</v>
      </c>
      <c r="AY49" s="25">
        <f t="shared" si="99"/>
        <v>-76</v>
      </c>
      <c r="AZ49" s="26">
        <f t="shared" si="100"/>
        <v>-100</v>
      </c>
      <c r="BA49" s="15">
        <v>27</v>
      </c>
      <c r="BB49" s="15">
        <v>0</v>
      </c>
      <c r="BC49" s="177">
        <f t="shared" si="72"/>
        <v>-27</v>
      </c>
      <c r="BD49" s="181">
        <f t="shared" si="106"/>
        <v>-100</v>
      </c>
      <c r="BE49" s="15">
        <v>25</v>
      </c>
      <c r="BF49" s="15">
        <v>0</v>
      </c>
      <c r="BG49" s="177">
        <f t="shared" si="118"/>
        <v>-25</v>
      </c>
      <c r="BH49" s="185">
        <f t="shared" si="88"/>
        <v>-100</v>
      </c>
      <c r="BI49" s="15">
        <v>34</v>
      </c>
      <c r="BJ49" s="15">
        <v>0</v>
      </c>
      <c r="BK49" s="177">
        <f t="shared" si="60"/>
        <v>-34</v>
      </c>
      <c r="BL49" s="181">
        <f t="shared" si="74"/>
        <v>-100</v>
      </c>
      <c r="BM49" s="62">
        <f t="shared" si="75"/>
        <v>86</v>
      </c>
      <c r="BN49" s="63">
        <f t="shared" si="76"/>
        <v>0</v>
      </c>
      <c r="BO49" s="64">
        <v>95</v>
      </c>
      <c r="BP49" s="25">
        <f t="shared" si="101"/>
        <v>-95</v>
      </c>
      <c r="BQ49" s="26">
        <f t="shared" si="102"/>
        <v>-100</v>
      </c>
      <c r="BR49" s="161">
        <f t="shared" si="77"/>
        <v>269</v>
      </c>
      <c r="BS49" s="162">
        <f t="shared" si="83"/>
        <v>154</v>
      </c>
      <c r="BT49" s="164">
        <f t="shared" si="5"/>
        <v>361</v>
      </c>
      <c r="BU49" s="98">
        <f t="shared" si="6"/>
        <v>-207</v>
      </c>
      <c r="BV49" s="99">
        <f t="shared" si="7"/>
        <v>-57.340720221606659</v>
      </c>
    </row>
    <row r="50" spans="1:74" ht="13.5" customHeight="1" thickBot="1" x14ac:dyDescent="0.25">
      <c r="A50" s="80" t="s">
        <v>39</v>
      </c>
      <c r="B50" s="15">
        <v>4</v>
      </c>
      <c r="C50" s="15">
        <v>69</v>
      </c>
      <c r="D50" s="177">
        <f t="shared" si="89"/>
        <v>65</v>
      </c>
      <c r="E50" s="40">
        <f t="shared" si="107"/>
        <v>1625</v>
      </c>
      <c r="F50" s="15">
        <v>77</v>
      </c>
      <c r="G50" s="15">
        <v>47</v>
      </c>
      <c r="H50" s="177">
        <f t="shared" si="45"/>
        <v>-30</v>
      </c>
      <c r="I50" s="181">
        <f t="shared" si="108"/>
        <v>-38.961038961038966</v>
      </c>
      <c r="J50" s="15">
        <v>52</v>
      </c>
      <c r="K50" s="15">
        <v>56</v>
      </c>
      <c r="L50" s="177">
        <f t="shared" si="46"/>
        <v>4</v>
      </c>
      <c r="M50" s="40">
        <f t="shared" si="47"/>
        <v>7.6923076923076872</v>
      </c>
      <c r="N50" s="62">
        <f t="shared" si="93"/>
        <v>133</v>
      </c>
      <c r="O50" s="63">
        <f t="shared" si="94"/>
        <v>172</v>
      </c>
      <c r="P50" s="61">
        <v>230</v>
      </c>
      <c r="Q50" s="25">
        <f t="shared" si="13"/>
        <v>-58</v>
      </c>
      <c r="R50" s="26">
        <f t="shared" si="14"/>
        <v>-25.217391304347824</v>
      </c>
      <c r="S50" s="15">
        <v>68</v>
      </c>
      <c r="T50" s="15">
        <v>0</v>
      </c>
      <c r="U50" s="177">
        <f t="shared" si="49"/>
        <v>-68</v>
      </c>
      <c r="V50" s="181">
        <f t="shared" si="109"/>
        <v>-100</v>
      </c>
      <c r="W50" s="15">
        <v>58</v>
      </c>
      <c r="X50" s="15">
        <v>0</v>
      </c>
      <c r="Y50" s="177">
        <f t="shared" si="110"/>
        <v>-58</v>
      </c>
      <c r="Z50" s="181">
        <f t="shared" si="111"/>
        <v>-100</v>
      </c>
      <c r="AA50" s="15">
        <v>60</v>
      </c>
      <c r="AB50" s="15">
        <v>0</v>
      </c>
      <c r="AC50" s="177">
        <f t="shared" si="112"/>
        <v>-60</v>
      </c>
      <c r="AD50" s="181">
        <f t="shared" ref="AD50:AD61" si="119">(AB50/AA50-1)*100</f>
        <v>-100</v>
      </c>
      <c r="AE50" s="62">
        <f t="shared" si="78"/>
        <v>186</v>
      </c>
      <c r="AF50" s="63">
        <f t="shared" si="79"/>
        <v>0</v>
      </c>
      <c r="AG50" s="64">
        <v>230</v>
      </c>
      <c r="AH50" s="25">
        <f t="shared" si="96"/>
        <v>-230</v>
      </c>
      <c r="AI50" s="26">
        <f t="shared" si="97"/>
        <v>-100</v>
      </c>
      <c r="AJ50" s="15">
        <v>60</v>
      </c>
      <c r="AK50" s="15">
        <v>0</v>
      </c>
      <c r="AL50" s="54">
        <f t="shared" si="114"/>
        <v>-60</v>
      </c>
      <c r="AM50" s="55">
        <f t="shared" ref="AM50:AM61" si="120">(AK50/AJ50-1)*100</f>
        <v>-100</v>
      </c>
      <c r="AN50" s="15">
        <v>73</v>
      </c>
      <c r="AO50" s="15">
        <v>0</v>
      </c>
      <c r="AP50" s="177">
        <f t="shared" si="116"/>
        <v>-73</v>
      </c>
      <c r="AQ50" s="181">
        <f t="shared" ref="AQ50:AQ61" si="121">(AO50/AN50-1)*100</f>
        <v>-100</v>
      </c>
      <c r="AR50" s="15">
        <v>65</v>
      </c>
      <c r="AS50" s="15">
        <v>0</v>
      </c>
      <c r="AT50" s="177">
        <f t="shared" si="58"/>
        <v>-65</v>
      </c>
      <c r="AU50" s="181">
        <f t="shared" si="105"/>
        <v>-100</v>
      </c>
      <c r="AV50" s="62">
        <f t="shared" si="80"/>
        <v>198</v>
      </c>
      <c r="AW50" s="63">
        <f t="shared" si="81"/>
        <v>0</v>
      </c>
      <c r="AX50" s="64">
        <v>182</v>
      </c>
      <c r="AY50" s="25">
        <f t="shared" si="99"/>
        <v>-182</v>
      </c>
      <c r="AZ50" s="26">
        <f t="shared" si="100"/>
        <v>-100</v>
      </c>
      <c r="BA50" s="15">
        <v>80</v>
      </c>
      <c r="BB50" s="15">
        <v>0</v>
      </c>
      <c r="BC50" s="177">
        <f t="shared" si="72"/>
        <v>-80</v>
      </c>
      <c r="BD50" s="181">
        <f t="shared" ref="BD50:BD61" si="122">(BB50/BA50-1)*100</f>
        <v>-100</v>
      </c>
      <c r="BE50" s="15">
        <v>74</v>
      </c>
      <c r="BF50" s="15">
        <v>0</v>
      </c>
      <c r="BG50" s="177">
        <f t="shared" si="118"/>
        <v>-74</v>
      </c>
      <c r="BH50" s="185">
        <f t="shared" si="88"/>
        <v>-100</v>
      </c>
      <c r="BI50" s="15">
        <v>66</v>
      </c>
      <c r="BJ50" s="15">
        <v>0</v>
      </c>
      <c r="BK50" s="177">
        <f t="shared" si="60"/>
        <v>-66</v>
      </c>
      <c r="BL50" s="181">
        <f t="shared" si="74"/>
        <v>-100</v>
      </c>
      <c r="BM50" s="62">
        <f t="shared" si="75"/>
        <v>220</v>
      </c>
      <c r="BN50" s="63">
        <f t="shared" si="76"/>
        <v>0</v>
      </c>
      <c r="BO50" s="64">
        <v>230</v>
      </c>
      <c r="BP50" s="25">
        <f t="shared" si="101"/>
        <v>-230</v>
      </c>
      <c r="BQ50" s="26">
        <f t="shared" si="102"/>
        <v>-100</v>
      </c>
      <c r="BR50" s="161">
        <f t="shared" si="77"/>
        <v>737</v>
      </c>
      <c r="BS50" s="162">
        <f t="shared" si="83"/>
        <v>172</v>
      </c>
      <c r="BT50" s="164">
        <f t="shared" si="5"/>
        <v>872</v>
      </c>
      <c r="BU50" s="98">
        <f t="shared" si="6"/>
        <v>-700</v>
      </c>
      <c r="BV50" s="99">
        <f t="shared" si="7"/>
        <v>-80.275229357798167</v>
      </c>
    </row>
    <row r="51" spans="1:74" ht="13.5" customHeight="1" thickBot="1" x14ac:dyDescent="0.25">
      <c r="A51" s="81" t="s">
        <v>22</v>
      </c>
      <c r="B51" s="15">
        <v>16</v>
      </c>
      <c r="C51" s="15">
        <v>2</v>
      </c>
      <c r="D51" s="177">
        <f t="shared" si="89"/>
        <v>-14</v>
      </c>
      <c r="E51" s="181">
        <f t="shared" si="107"/>
        <v>-87.5</v>
      </c>
      <c r="F51" s="15">
        <v>15</v>
      </c>
      <c r="G51" s="15">
        <v>10</v>
      </c>
      <c r="H51" s="177">
        <f t="shared" si="45"/>
        <v>-5</v>
      </c>
      <c r="I51" s="181">
        <f t="shared" si="108"/>
        <v>-33.333333333333336</v>
      </c>
      <c r="J51" s="15">
        <v>24</v>
      </c>
      <c r="K51" s="15">
        <v>12</v>
      </c>
      <c r="L51" s="177">
        <f t="shared" si="46"/>
        <v>-12</v>
      </c>
      <c r="M51" s="181">
        <f t="shared" si="47"/>
        <v>-50</v>
      </c>
      <c r="N51" s="62">
        <f t="shared" si="93"/>
        <v>55</v>
      </c>
      <c r="O51" s="63">
        <f t="shared" si="94"/>
        <v>24</v>
      </c>
      <c r="P51" s="64">
        <v>80</v>
      </c>
      <c r="Q51" s="25">
        <f t="shared" si="13"/>
        <v>-56</v>
      </c>
      <c r="R51" s="26">
        <f t="shared" si="14"/>
        <v>-70</v>
      </c>
      <c r="S51" s="15">
        <v>16</v>
      </c>
      <c r="T51" s="15">
        <v>0</v>
      </c>
      <c r="U51" s="177">
        <f t="shared" si="49"/>
        <v>-16</v>
      </c>
      <c r="V51" s="181">
        <f t="shared" si="109"/>
        <v>-100</v>
      </c>
      <c r="W51" s="15">
        <v>10</v>
      </c>
      <c r="X51" s="15">
        <v>0</v>
      </c>
      <c r="Y51" s="177">
        <f t="shared" si="110"/>
        <v>-10</v>
      </c>
      <c r="Z51" s="181">
        <f t="shared" si="111"/>
        <v>-100</v>
      </c>
      <c r="AA51" s="15">
        <v>10</v>
      </c>
      <c r="AB51" s="15">
        <v>0</v>
      </c>
      <c r="AC51" s="177">
        <f t="shared" si="112"/>
        <v>-10</v>
      </c>
      <c r="AD51" s="181">
        <f t="shared" si="119"/>
        <v>-100</v>
      </c>
      <c r="AE51" s="62">
        <f t="shared" si="78"/>
        <v>36</v>
      </c>
      <c r="AF51" s="63">
        <f t="shared" si="79"/>
        <v>0</v>
      </c>
      <c r="AG51" s="64">
        <v>80</v>
      </c>
      <c r="AH51" s="25">
        <f t="shared" si="96"/>
        <v>-80</v>
      </c>
      <c r="AI51" s="26">
        <f t="shared" si="97"/>
        <v>-100</v>
      </c>
      <c r="AJ51" s="15">
        <v>7</v>
      </c>
      <c r="AK51" s="15">
        <v>0</v>
      </c>
      <c r="AL51" s="54">
        <f t="shared" si="114"/>
        <v>-7</v>
      </c>
      <c r="AM51" s="55">
        <f t="shared" si="120"/>
        <v>-100</v>
      </c>
      <c r="AN51" s="15">
        <v>3</v>
      </c>
      <c r="AO51" s="15">
        <v>0</v>
      </c>
      <c r="AP51" s="177">
        <f t="shared" si="116"/>
        <v>-3</v>
      </c>
      <c r="AQ51" s="181">
        <f t="shared" si="121"/>
        <v>-100</v>
      </c>
      <c r="AR51" s="15">
        <v>3</v>
      </c>
      <c r="AS51" s="15">
        <v>0</v>
      </c>
      <c r="AT51" s="177">
        <f t="shared" si="58"/>
        <v>-3</v>
      </c>
      <c r="AU51" s="181">
        <f t="shared" si="105"/>
        <v>-100</v>
      </c>
      <c r="AV51" s="62">
        <f t="shared" si="80"/>
        <v>13</v>
      </c>
      <c r="AW51" s="63">
        <f t="shared" si="81"/>
        <v>0</v>
      </c>
      <c r="AX51" s="64">
        <v>72</v>
      </c>
      <c r="AY51" s="25">
        <f t="shared" si="99"/>
        <v>-72</v>
      </c>
      <c r="AZ51" s="26">
        <f t="shared" si="100"/>
        <v>-100</v>
      </c>
      <c r="BA51" s="15">
        <v>2</v>
      </c>
      <c r="BB51" s="15">
        <v>0</v>
      </c>
      <c r="BC51" s="177">
        <f t="shared" si="72"/>
        <v>-2</v>
      </c>
      <c r="BD51" s="181">
        <f t="shared" si="122"/>
        <v>-100</v>
      </c>
      <c r="BE51" s="15">
        <v>2</v>
      </c>
      <c r="BF51" s="15">
        <v>0</v>
      </c>
      <c r="BG51" s="177">
        <f t="shared" si="118"/>
        <v>-2</v>
      </c>
      <c r="BH51" s="185">
        <f t="shared" si="88"/>
        <v>-100</v>
      </c>
      <c r="BI51" s="15">
        <v>2</v>
      </c>
      <c r="BJ51" s="15">
        <v>0</v>
      </c>
      <c r="BK51" s="177">
        <f t="shared" si="60"/>
        <v>-2</v>
      </c>
      <c r="BL51" s="181">
        <f t="shared" si="74"/>
        <v>-100</v>
      </c>
      <c r="BM51" s="62">
        <f t="shared" si="75"/>
        <v>6</v>
      </c>
      <c r="BN51" s="63">
        <f t="shared" si="76"/>
        <v>0</v>
      </c>
      <c r="BO51" s="64">
        <v>80</v>
      </c>
      <c r="BP51" s="25">
        <f t="shared" si="101"/>
        <v>-80</v>
      </c>
      <c r="BQ51" s="26">
        <f t="shared" si="102"/>
        <v>-100</v>
      </c>
      <c r="BR51" s="161">
        <f t="shared" si="77"/>
        <v>110</v>
      </c>
      <c r="BS51" s="162">
        <f t="shared" si="83"/>
        <v>24</v>
      </c>
      <c r="BT51" s="164">
        <f t="shared" si="5"/>
        <v>312</v>
      </c>
      <c r="BU51" s="98">
        <f t="shared" si="6"/>
        <v>-288</v>
      </c>
      <c r="BV51" s="99">
        <f t="shared" si="7"/>
        <v>-92.307692307692307</v>
      </c>
    </row>
    <row r="52" spans="1:74" ht="13.5" customHeight="1" thickBot="1" x14ac:dyDescent="0.25">
      <c r="A52" s="80" t="s">
        <v>29</v>
      </c>
      <c r="B52" s="15">
        <v>64</v>
      </c>
      <c r="C52" s="15">
        <v>50</v>
      </c>
      <c r="D52" s="177">
        <f t="shared" si="89"/>
        <v>-14</v>
      </c>
      <c r="E52" s="181">
        <f t="shared" si="107"/>
        <v>-21.875</v>
      </c>
      <c r="F52" s="15">
        <v>74</v>
      </c>
      <c r="G52" s="15">
        <v>52</v>
      </c>
      <c r="H52" s="177">
        <f t="shared" si="45"/>
        <v>-22</v>
      </c>
      <c r="I52" s="181">
        <f t="shared" si="108"/>
        <v>-29.729729729729726</v>
      </c>
      <c r="J52" s="15">
        <v>72</v>
      </c>
      <c r="K52" s="15">
        <v>49</v>
      </c>
      <c r="L52" s="177">
        <f t="shared" si="46"/>
        <v>-23</v>
      </c>
      <c r="M52" s="181">
        <f t="shared" si="47"/>
        <v>-31.944444444444443</v>
      </c>
      <c r="N52" s="62">
        <f t="shared" si="93"/>
        <v>210</v>
      </c>
      <c r="O52" s="63">
        <f t="shared" si="94"/>
        <v>151</v>
      </c>
      <c r="P52" s="61">
        <v>250</v>
      </c>
      <c r="Q52" s="25">
        <f t="shared" si="13"/>
        <v>-99</v>
      </c>
      <c r="R52" s="26">
        <f t="shared" si="14"/>
        <v>-39.6</v>
      </c>
      <c r="S52" s="15">
        <v>67</v>
      </c>
      <c r="T52" s="15">
        <v>0</v>
      </c>
      <c r="U52" s="177">
        <f t="shared" si="49"/>
        <v>-67</v>
      </c>
      <c r="V52" s="181">
        <f t="shared" si="109"/>
        <v>-100</v>
      </c>
      <c r="W52" s="15">
        <v>64</v>
      </c>
      <c r="X52" s="15">
        <v>0</v>
      </c>
      <c r="Y52" s="177">
        <f t="shared" si="110"/>
        <v>-64</v>
      </c>
      <c r="Z52" s="181">
        <f t="shared" si="111"/>
        <v>-100</v>
      </c>
      <c r="AA52" s="15">
        <v>67</v>
      </c>
      <c r="AB52" s="15">
        <v>0</v>
      </c>
      <c r="AC52" s="177">
        <f t="shared" si="112"/>
        <v>-67</v>
      </c>
      <c r="AD52" s="181">
        <f t="shared" si="119"/>
        <v>-100</v>
      </c>
      <c r="AE52" s="62">
        <f t="shared" si="78"/>
        <v>198</v>
      </c>
      <c r="AF52" s="63">
        <f t="shared" si="79"/>
        <v>0</v>
      </c>
      <c r="AG52" s="64">
        <v>250</v>
      </c>
      <c r="AH52" s="25">
        <f t="shared" si="96"/>
        <v>-250</v>
      </c>
      <c r="AI52" s="26">
        <f t="shared" si="97"/>
        <v>-100</v>
      </c>
      <c r="AJ52" s="15">
        <v>60</v>
      </c>
      <c r="AK52" s="15">
        <v>0</v>
      </c>
      <c r="AL52" s="54">
        <f t="shared" si="114"/>
        <v>-60</v>
      </c>
      <c r="AM52" s="55">
        <f t="shared" si="120"/>
        <v>-100</v>
      </c>
      <c r="AN52" s="15">
        <v>62</v>
      </c>
      <c r="AO52" s="15">
        <v>0</v>
      </c>
      <c r="AP52" s="177">
        <f t="shared" si="116"/>
        <v>-62</v>
      </c>
      <c r="AQ52" s="181">
        <f t="shared" si="121"/>
        <v>-100</v>
      </c>
      <c r="AR52" s="15">
        <v>60</v>
      </c>
      <c r="AS52" s="15">
        <v>0</v>
      </c>
      <c r="AT52" s="177">
        <f t="shared" si="58"/>
        <v>-60</v>
      </c>
      <c r="AU52" s="181">
        <f t="shared" si="105"/>
        <v>-100</v>
      </c>
      <c r="AV52" s="62">
        <f t="shared" si="80"/>
        <v>182</v>
      </c>
      <c r="AW52" s="63">
        <f t="shared" si="81"/>
        <v>0</v>
      </c>
      <c r="AX52" s="64">
        <v>215</v>
      </c>
      <c r="AY52" s="25">
        <f t="shared" si="99"/>
        <v>-215</v>
      </c>
      <c r="AZ52" s="26">
        <f t="shared" si="100"/>
        <v>-100</v>
      </c>
      <c r="BA52" s="15">
        <v>55</v>
      </c>
      <c r="BB52" s="15">
        <v>0</v>
      </c>
      <c r="BC52" s="177">
        <f t="shared" si="72"/>
        <v>-55</v>
      </c>
      <c r="BD52" s="181">
        <f t="shared" si="122"/>
        <v>-100</v>
      </c>
      <c r="BE52" s="15">
        <v>56</v>
      </c>
      <c r="BF52" s="15">
        <v>0</v>
      </c>
      <c r="BG52" s="177">
        <f t="shared" si="118"/>
        <v>-56</v>
      </c>
      <c r="BH52" s="185">
        <f t="shared" si="88"/>
        <v>-100</v>
      </c>
      <c r="BI52" s="15">
        <v>62</v>
      </c>
      <c r="BJ52" s="15">
        <v>0</v>
      </c>
      <c r="BK52" s="177">
        <f t="shared" si="60"/>
        <v>-62</v>
      </c>
      <c r="BL52" s="181">
        <f t="shared" si="74"/>
        <v>-100</v>
      </c>
      <c r="BM52" s="62">
        <f t="shared" si="75"/>
        <v>173</v>
      </c>
      <c r="BN52" s="63">
        <f t="shared" si="76"/>
        <v>0</v>
      </c>
      <c r="BO52" s="64">
        <v>250</v>
      </c>
      <c r="BP52" s="25">
        <f t="shared" si="101"/>
        <v>-250</v>
      </c>
      <c r="BQ52" s="26">
        <f t="shared" si="102"/>
        <v>-100</v>
      </c>
      <c r="BR52" s="161">
        <f t="shared" si="77"/>
        <v>763</v>
      </c>
      <c r="BS52" s="162">
        <f t="shared" si="83"/>
        <v>151</v>
      </c>
      <c r="BT52" s="164">
        <f t="shared" si="5"/>
        <v>965</v>
      </c>
      <c r="BU52" s="98">
        <f t="shared" si="6"/>
        <v>-814</v>
      </c>
      <c r="BV52" s="99">
        <f t="shared" si="7"/>
        <v>-84.352331606217618</v>
      </c>
    </row>
    <row r="53" spans="1:74" ht="13.5" customHeight="1" thickBot="1" x14ac:dyDescent="0.25">
      <c r="A53" s="80" t="s">
        <v>73</v>
      </c>
      <c r="B53" s="15">
        <v>37</v>
      </c>
      <c r="C53" s="15">
        <v>44</v>
      </c>
      <c r="D53" s="177">
        <f t="shared" si="89"/>
        <v>7</v>
      </c>
      <c r="E53" s="40">
        <f t="shared" si="107"/>
        <v>18.918918918918926</v>
      </c>
      <c r="F53" s="15">
        <v>40</v>
      </c>
      <c r="G53" s="15">
        <v>44</v>
      </c>
      <c r="H53" s="177">
        <f t="shared" si="45"/>
        <v>4</v>
      </c>
      <c r="I53" s="40">
        <f t="shared" si="108"/>
        <v>10.000000000000009</v>
      </c>
      <c r="J53" s="15">
        <v>44</v>
      </c>
      <c r="K53" s="15">
        <v>41</v>
      </c>
      <c r="L53" s="177">
        <f t="shared" si="46"/>
        <v>-3</v>
      </c>
      <c r="M53" s="181">
        <f t="shared" si="47"/>
        <v>-6.8181818181818237</v>
      </c>
      <c r="N53" s="62">
        <f t="shared" si="93"/>
        <v>121</v>
      </c>
      <c r="O53" s="63">
        <f t="shared" si="94"/>
        <v>129</v>
      </c>
      <c r="P53" s="64">
        <v>200</v>
      </c>
      <c r="Q53" s="25">
        <f t="shared" si="13"/>
        <v>-71</v>
      </c>
      <c r="R53" s="26">
        <f t="shared" si="14"/>
        <v>-35.5</v>
      </c>
      <c r="S53" s="15">
        <v>46</v>
      </c>
      <c r="T53" s="15">
        <v>0</v>
      </c>
      <c r="U53" s="177">
        <f t="shared" si="49"/>
        <v>-46</v>
      </c>
      <c r="V53" s="181">
        <f t="shared" si="109"/>
        <v>-100</v>
      </c>
      <c r="W53" s="15">
        <v>35</v>
      </c>
      <c r="X53" s="15">
        <v>0</v>
      </c>
      <c r="Y53" s="177">
        <f t="shared" si="110"/>
        <v>-35</v>
      </c>
      <c r="Z53" s="181">
        <f t="shared" si="111"/>
        <v>-100</v>
      </c>
      <c r="AA53" s="15">
        <v>47</v>
      </c>
      <c r="AB53" s="15">
        <v>0</v>
      </c>
      <c r="AC53" s="177">
        <f t="shared" si="112"/>
        <v>-47</v>
      </c>
      <c r="AD53" s="181">
        <f t="shared" si="119"/>
        <v>-100</v>
      </c>
      <c r="AE53" s="62">
        <f t="shared" si="78"/>
        <v>128</v>
      </c>
      <c r="AF53" s="63">
        <f t="shared" si="79"/>
        <v>0</v>
      </c>
      <c r="AG53" s="64">
        <v>200</v>
      </c>
      <c r="AH53" s="25">
        <f t="shared" si="96"/>
        <v>-200</v>
      </c>
      <c r="AI53" s="26">
        <f t="shared" si="97"/>
        <v>-100</v>
      </c>
      <c r="AJ53" s="15">
        <v>34</v>
      </c>
      <c r="AK53" s="15">
        <v>0</v>
      </c>
      <c r="AL53" s="54">
        <f t="shared" si="114"/>
        <v>-34</v>
      </c>
      <c r="AM53" s="55">
        <f t="shared" si="120"/>
        <v>-100</v>
      </c>
      <c r="AN53" s="15">
        <v>36</v>
      </c>
      <c r="AO53" s="15">
        <v>0</v>
      </c>
      <c r="AP53" s="177">
        <f t="shared" si="116"/>
        <v>-36</v>
      </c>
      <c r="AQ53" s="181">
        <f t="shared" si="121"/>
        <v>-100</v>
      </c>
      <c r="AR53" s="15">
        <v>48</v>
      </c>
      <c r="AS53" s="15">
        <v>0</v>
      </c>
      <c r="AT53" s="177">
        <f t="shared" si="58"/>
        <v>-48</v>
      </c>
      <c r="AU53" s="181">
        <f t="shared" si="105"/>
        <v>-100</v>
      </c>
      <c r="AV53" s="62">
        <f t="shared" si="80"/>
        <v>118</v>
      </c>
      <c r="AW53" s="63">
        <f t="shared" si="81"/>
        <v>0</v>
      </c>
      <c r="AX53" s="64">
        <v>111</v>
      </c>
      <c r="AY53" s="25">
        <f t="shared" si="99"/>
        <v>-111</v>
      </c>
      <c r="AZ53" s="26">
        <f t="shared" si="100"/>
        <v>-100</v>
      </c>
      <c r="BA53" s="15">
        <v>50</v>
      </c>
      <c r="BB53" s="15">
        <v>0</v>
      </c>
      <c r="BC53" s="177">
        <f t="shared" si="72"/>
        <v>-50</v>
      </c>
      <c r="BD53" s="181">
        <f t="shared" si="122"/>
        <v>-100</v>
      </c>
      <c r="BE53" s="15">
        <v>50</v>
      </c>
      <c r="BF53" s="15">
        <v>0</v>
      </c>
      <c r="BG53" s="177">
        <f t="shared" si="118"/>
        <v>-50</v>
      </c>
      <c r="BH53" s="185">
        <f t="shared" si="88"/>
        <v>-100</v>
      </c>
      <c r="BI53" s="15">
        <v>54</v>
      </c>
      <c r="BJ53" s="15">
        <v>0</v>
      </c>
      <c r="BK53" s="177">
        <f t="shared" si="60"/>
        <v>-54</v>
      </c>
      <c r="BL53" s="181">
        <f t="shared" si="74"/>
        <v>-100</v>
      </c>
      <c r="BM53" s="62">
        <f t="shared" si="75"/>
        <v>154</v>
      </c>
      <c r="BN53" s="63">
        <f t="shared" si="76"/>
        <v>0</v>
      </c>
      <c r="BO53" s="64">
        <v>200</v>
      </c>
      <c r="BP53" s="25">
        <f t="shared" si="101"/>
        <v>-200</v>
      </c>
      <c r="BQ53" s="26">
        <f t="shared" si="102"/>
        <v>-100</v>
      </c>
      <c r="BR53" s="161">
        <f t="shared" si="77"/>
        <v>521</v>
      </c>
      <c r="BS53" s="162">
        <f t="shared" si="83"/>
        <v>129</v>
      </c>
      <c r="BT53" s="164">
        <f>P53+AG53+AX53+BO53</f>
        <v>711</v>
      </c>
      <c r="BU53" s="98">
        <f t="shared" si="6"/>
        <v>-582</v>
      </c>
      <c r="BV53" s="99">
        <f t="shared" si="7"/>
        <v>-81.856540084388186</v>
      </c>
    </row>
    <row r="54" spans="1:74" ht="13.5" customHeight="1" thickBot="1" x14ac:dyDescent="0.25">
      <c r="A54" s="80" t="s">
        <v>23</v>
      </c>
      <c r="B54" s="15">
        <v>28</v>
      </c>
      <c r="C54" s="15">
        <v>27</v>
      </c>
      <c r="D54" s="177">
        <f t="shared" si="89"/>
        <v>-1</v>
      </c>
      <c r="E54" s="181">
        <f t="shared" si="107"/>
        <v>-3.5714285714285698</v>
      </c>
      <c r="F54" s="15">
        <v>27</v>
      </c>
      <c r="G54" s="15">
        <v>30</v>
      </c>
      <c r="H54" s="177">
        <f t="shared" si="45"/>
        <v>3</v>
      </c>
      <c r="I54" s="40">
        <f t="shared" si="108"/>
        <v>11.111111111111116</v>
      </c>
      <c r="J54" s="15">
        <v>30</v>
      </c>
      <c r="K54" s="15">
        <v>32</v>
      </c>
      <c r="L54" s="177">
        <f t="shared" si="46"/>
        <v>2</v>
      </c>
      <c r="M54" s="40">
        <f t="shared" si="47"/>
        <v>6.6666666666666652</v>
      </c>
      <c r="N54" s="62">
        <f t="shared" si="93"/>
        <v>85</v>
      </c>
      <c r="O54" s="63">
        <f t="shared" si="94"/>
        <v>89</v>
      </c>
      <c r="P54" s="61">
        <v>130</v>
      </c>
      <c r="Q54" s="25">
        <f t="shared" si="13"/>
        <v>-41</v>
      </c>
      <c r="R54" s="26">
        <f t="shared" si="14"/>
        <v>-31.538461538461537</v>
      </c>
      <c r="S54" s="15">
        <v>32</v>
      </c>
      <c r="T54" s="15">
        <v>0</v>
      </c>
      <c r="U54" s="177">
        <f t="shared" si="49"/>
        <v>-32</v>
      </c>
      <c r="V54" s="181">
        <f t="shared" si="109"/>
        <v>-100</v>
      </c>
      <c r="W54" s="15">
        <v>31</v>
      </c>
      <c r="X54" s="15">
        <v>0</v>
      </c>
      <c r="Y54" s="177">
        <f t="shared" si="110"/>
        <v>-31</v>
      </c>
      <c r="Z54" s="181">
        <f t="shared" si="111"/>
        <v>-100</v>
      </c>
      <c r="AA54" s="15">
        <v>34</v>
      </c>
      <c r="AB54" s="15">
        <v>0</v>
      </c>
      <c r="AC54" s="177">
        <f t="shared" si="112"/>
        <v>-34</v>
      </c>
      <c r="AD54" s="181">
        <f t="shared" si="119"/>
        <v>-100</v>
      </c>
      <c r="AE54" s="62">
        <f t="shared" si="78"/>
        <v>97</v>
      </c>
      <c r="AF54" s="63">
        <f t="shared" si="79"/>
        <v>0</v>
      </c>
      <c r="AG54" s="64">
        <v>130</v>
      </c>
      <c r="AH54" s="25">
        <f t="shared" si="96"/>
        <v>-130</v>
      </c>
      <c r="AI54" s="26">
        <f t="shared" si="97"/>
        <v>-100</v>
      </c>
      <c r="AJ54" s="15">
        <v>25</v>
      </c>
      <c r="AK54" s="15">
        <v>0</v>
      </c>
      <c r="AL54" s="54">
        <f t="shared" si="114"/>
        <v>-25</v>
      </c>
      <c r="AM54" s="55">
        <f t="shared" si="120"/>
        <v>-100</v>
      </c>
      <c r="AN54" s="15">
        <v>28</v>
      </c>
      <c r="AO54" s="15">
        <v>0</v>
      </c>
      <c r="AP54" s="177">
        <f t="shared" si="116"/>
        <v>-28</v>
      </c>
      <c r="AQ54" s="181">
        <f t="shared" si="121"/>
        <v>-100</v>
      </c>
      <c r="AR54" s="15">
        <v>33</v>
      </c>
      <c r="AS54" s="15">
        <v>0</v>
      </c>
      <c r="AT54" s="177">
        <f t="shared" si="58"/>
        <v>-33</v>
      </c>
      <c r="AU54" s="181">
        <f t="shared" si="105"/>
        <v>-100</v>
      </c>
      <c r="AV54" s="62">
        <f t="shared" si="80"/>
        <v>86</v>
      </c>
      <c r="AW54" s="63">
        <f t="shared" si="81"/>
        <v>0</v>
      </c>
      <c r="AX54" s="64">
        <v>97</v>
      </c>
      <c r="AY54" s="25">
        <f t="shared" si="99"/>
        <v>-97</v>
      </c>
      <c r="AZ54" s="26">
        <f t="shared" si="100"/>
        <v>-100</v>
      </c>
      <c r="BA54" s="15">
        <v>33</v>
      </c>
      <c r="BB54" s="15">
        <v>0</v>
      </c>
      <c r="BC54" s="177">
        <f t="shared" si="72"/>
        <v>-33</v>
      </c>
      <c r="BD54" s="181">
        <f t="shared" si="122"/>
        <v>-100</v>
      </c>
      <c r="BE54" s="15">
        <v>34</v>
      </c>
      <c r="BF54" s="15">
        <v>0</v>
      </c>
      <c r="BG54" s="177">
        <f t="shared" si="118"/>
        <v>-34</v>
      </c>
      <c r="BH54" s="185">
        <f t="shared" si="88"/>
        <v>-100</v>
      </c>
      <c r="BI54" s="15">
        <v>30</v>
      </c>
      <c r="BJ54" s="15">
        <v>0</v>
      </c>
      <c r="BK54" s="177">
        <f t="shared" si="60"/>
        <v>-30</v>
      </c>
      <c r="BL54" s="181">
        <f t="shared" si="74"/>
        <v>-100</v>
      </c>
      <c r="BM54" s="62">
        <f t="shared" si="75"/>
        <v>97</v>
      </c>
      <c r="BN54" s="63">
        <f t="shared" si="76"/>
        <v>0</v>
      </c>
      <c r="BO54" s="64">
        <v>130</v>
      </c>
      <c r="BP54" s="25">
        <f t="shared" si="101"/>
        <v>-130</v>
      </c>
      <c r="BQ54" s="26">
        <f t="shared" si="102"/>
        <v>-100</v>
      </c>
      <c r="BR54" s="161">
        <f t="shared" si="77"/>
        <v>365</v>
      </c>
      <c r="BS54" s="162">
        <f t="shared" si="83"/>
        <v>89</v>
      </c>
      <c r="BT54" s="164">
        <f t="shared" si="5"/>
        <v>487</v>
      </c>
      <c r="BU54" s="98">
        <f t="shared" si="6"/>
        <v>-398</v>
      </c>
      <c r="BV54" s="99">
        <f t="shared" si="7"/>
        <v>-81.724845995893219</v>
      </c>
    </row>
    <row r="55" spans="1:74" ht="13.5" customHeight="1" thickBot="1" x14ac:dyDescent="0.25">
      <c r="A55" s="82" t="s">
        <v>74</v>
      </c>
      <c r="B55" s="16">
        <v>35</v>
      </c>
      <c r="C55" s="16">
        <v>31</v>
      </c>
      <c r="D55" s="182">
        <f t="shared" si="89"/>
        <v>-4</v>
      </c>
      <c r="E55" s="183">
        <f t="shared" si="107"/>
        <v>-11.428571428571432</v>
      </c>
      <c r="F55" s="16">
        <v>71</v>
      </c>
      <c r="G55" s="16">
        <v>54</v>
      </c>
      <c r="H55" s="182">
        <f t="shared" si="45"/>
        <v>-17</v>
      </c>
      <c r="I55" s="183">
        <f t="shared" si="108"/>
        <v>-23.943661971830988</v>
      </c>
      <c r="J55" s="16">
        <v>50</v>
      </c>
      <c r="K55" s="16">
        <v>46</v>
      </c>
      <c r="L55" s="182">
        <f t="shared" si="46"/>
        <v>-4</v>
      </c>
      <c r="M55" s="183">
        <f t="shared" si="47"/>
        <v>-7.9999999999999964</v>
      </c>
      <c r="N55" s="62">
        <f t="shared" si="93"/>
        <v>156</v>
      </c>
      <c r="O55" s="63">
        <f t="shared" si="94"/>
        <v>131</v>
      </c>
      <c r="P55" s="64">
        <v>270</v>
      </c>
      <c r="Q55" s="25">
        <f t="shared" si="13"/>
        <v>-139</v>
      </c>
      <c r="R55" s="26">
        <f t="shared" si="14"/>
        <v>-51.481481481481481</v>
      </c>
      <c r="S55" s="16">
        <v>55</v>
      </c>
      <c r="T55" s="16">
        <v>0</v>
      </c>
      <c r="U55" s="182">
        <f t="shared" si="49"/>
        <v>-55</v>
      </c>
      <c r="V55" s="183">
        <f t="shared" si="109"/>
        <v>-100</v>
      </c>
      <c r="W55" s="16">
        <v>39</v>
      </c>
      <c r="X55" s="16">
        <v>0</v>
      </c>
      <c r="Y55" s="182">
        <f t="shared" si="110"/>
        <v>-39</v>
      </c>
      <c r="Z55" s="183">
        <f t="shared" ref="Z55:Z61" si="123">(X55/W55-1)*100</f>
        <v>-100</v>
      </c>
      <c r="AA55" s="16">
        <v>27</v>
      </c>
      <c r="AB55" s="16">
        <v>0</v>
      </c>
      <c r="AC55" s="182">
        <f t="shared" si="112"/>
        <v>-27</v>
      </c>
      <c r="AD55" s="183">
        <f t="shared" si="119"/>
        <v>-100</v>
      </c>
      <c r="AE55" s="62">
        <f t="shared" si="78"/>
        <v>121</v>
      </c>
      <c r="AF55" s="63">
        <f t="shared" si="79"/>
        <v>0</v>
      </c>
      <c r="AG55" s="67">
        <v>270</v>
      </c>
      <c r="AH55" s="25">
        <f t="shared" si="96"/>
        <v>-270</v>
      </c>
      <c r="AI55" s="26">
        <f t="shared" si="97"/>
        <v>-100</v>
      </c>
      <c r="AJ55" s="16">
        <v>28</v>
      </c>
      <c r="AK55" s="16">
        <v>0</v>
      </c>
      <c r="AL55" s="56">
        <f t="shared" si="114"/>
        <v>-28</v>
      </c>
      <c r="AM55" s="57">
        <f t="shared" si="120"/>
        <v>-100</v>
      </c>
      <c r="AN55" s="16">
        <v>11</v>
      </c>
      <c r="AO55" s="16">
        <v>0</v>
      </c>
      <c r="AP55" s="182">
        <f t="shared" si="116"/>
        <v>-11</v>
      </c>
      <c r="AQ55" s="183">
        <f t="shared" si="121"/>
        <v>-100</v>
      </c>
      <c r="AR55" s="16">
        <v>46</v>
      </c>
      <c r="AS55" s="16">
        <v>0</v>
      </c>
      <c r="AT55" s="177">
        <f t="shared" si="58"/>
        <v>-46</v>
      </c>
      <c r="AU55" s="183">
        <f t="shared" si="105"/>
        <v>-100</v>
      </c>
      <c r="AV55" s="62">
        <f t="shared" si="80"/>
        <v>85</v>
      </c>
      <c r="AW55" s="63">
        <f t="shared" si="81"/>
        <v>0</v>
      </c>
      <c r="AX55" s="67">
        <v>209</v>
      </c>
      <c r="AY55" s="25">
        <f t="shared" si="99"/>
        <v>-209</v>
      </c>
      <c r="AZ55" s="26">
        <f t="shared" si="100"/>
        <v>-100</v>
      </c>
      <c r="BA55" s="16">
        <v>72</v>
      </c>
      <c r="BB55" s="16">
        <v>0</v>
      </c>
      <c r="BC55" s="182">
        <f t="shared" si="72"/>
        <v>-72</v>
      </c>
      <c r="BD55" s="183">
        <f t="shared" si="122"/>
        <v>-100</v>
      </c>
      <c r="BE55" s="16">
        <v>53</v>
      </c>
      <c r="BF55" s="16">
        <v>0</v>
      </c>
      <c r="BG55" s="182">
        <f t="shared" si="118"/>
        <v>-53</v>
      </c>
      <c r="BH55" s="183">
        <f t="shared" ref="BH55:BH61" si="124">(BF55/BE55-1)*100</f>
        <v>-100</v>
      </c>
      <c r="BI55" s="16">
        <v>83</v>
      </c>
      <c r="BJ55" s="16">
        <v>0</v>
      </c>
      <c r="BK55" s="177">
        <f t="shared" si="60"/>
        <v>-83</v>
      </c>
      <c r="BL55" s="183">
        <f t="shared" si="74"/>
        <v>-100</v>
      </c>
      <c r="BM55" s="62">
        <f t="shared" si="75"/>
        <v>208</v>
      </c>
      <c r="BN55" s="63">
        <f t="shared" si="76"/>
        <v>0</v>
      </c>
      <c r="BO55" s="67">
        <v>270</v>
      </c>
      <c r="BP55" s="25">
        <f t="shared" si="101"/>
        <v>-270</v>
      </c>
      <c r="BQ55" s="26">
        <f t="shared" si="102"/>
        <v>-100</v>
      </c>
      <c r="BR55" s="161">
        <f t="shared" si="77"/>
        <v>570</v>
      </c>
      <c r="BS55" s="162">
        <f t="shared" si="83"/>
        <v>131</v>
      </c>
      <c r="BT55" s="164">
        <f t="shared" si="5"/>
        <v>1019</v>
      </c>
      <c r="BU55" s="98">
        <f t="shared" si="6"/>
        <v>-888</v>
      </c>
      <c r="BV55" s="99">
        <f t="shared" si="7"/>
        <v>-87.144259077526982</v>
      </c>
    </row>
    <row r="56" spans="1:74" ht="25.5" customHeight="1" thickBot="1" x14ac:dyDescent="0.25">
      <c r="A56" s="83" t="s">
        <v>25</v>
      </c>
      <c r="B56" s="8">
        <f>SUM(B40:B55)</f>
        <v>863</v>
      </c>
      <c r="C56" s="8">
        <f>SUM(C40:C55)</f>
        <v>929</v>
      </c>
      <c r="D56" s="8">
        <f t="shared" si="89"/>
        <v>66</v>
      </c>
      <c r="E56" s="9">
        <f t="shared" si="107"/>
        <v>7.6477404403244575</v>
      </c>
      <c r="F56" s="8">
        <f>SUM(F40:F55)</f>
        <v>1074</v>
      </c>
      <c r="G56" s="8">
        <f>SUM(G40:G55)</f>
        <v>1059</v>
      </c>
      <c r="H56" s="8">
        <f t="shared" si="45"/>
        <v>-15</v>
      </c>
      <c r="I56" s="9">
        <f t="shared" si="108"/>
        <v>-1.3966480446927387</v>
      </c>
      <c r="J56" s="8">
        <f>SUM(J40:J55)</f>
        <v>970</v>
      </c>
      <c r="K56" s="8">
        <f>SUM(K40:K55)</f>
        <v>998</v>
      </c>
      <c r="L56" s="8">
        <f t="shared" si="46"/>
        <v>28</v>
      </c>
      <c r="M56" s="9">
        <f t="shared" si="47"/>
        <v>2.8865979381443196</v>
      </c>
      <c r="N56" s="8">
        <f>SUM(N40:N55)</f>
        <v>2907</v>
      </c>
      <c r="O56" s="8">
        <f>SUM(O40:O55)</f>
        <v>2986</v>
      </c>
      <c r="P56" s="153">
        <f>SUM(P40:P55)</f>
        <v>4326</v>
      </c>
      <c r="Q56" s="154">
        <f t="shared" si="13"/>
        <v>-1340</v>
      </c>
      <c r="R56" s="151">
        <f t="shared" si="14"/>
        <v>-30.975496994914476</v>
      </c>
      <c r="S56" s="8">
        <f>SUM(S40:S55)</f>
        <v>1067</v>
      </c>
      <c r="T56" s="8">
        <f>SUM(T40:T55)</f>
        <v>0</v>
      </c>
      <c r="U56" s="8">
        <f t="shared" si="49"/>
        <v>-1067</v>
      </c>
      <c r="V56" s="9">
        <f t="shared" si="109"/>
        <v>-100</v>
      </c>
      <c r="W56" s="8">
        <f>SUM(W40:W55)</f>
        <v>885</v>
      </c>
      <c r="X56" s="8">
        <f>SUM(X40:X55)</f>
        <v>0</v>
      </c>
      <c r="Y56" s="8">
        <f t="shared" si="110"/>
        <v>-885</v>
      </c>
      <c r="Z56" s="9">
        <f t="shared" si="123"/>
        <v>-100</v>
      </c>
      <c r="AA56" s="8">
        <f>SUM(AA40:AA55)</f>
        <v>1014</v>
      </c>
      <c r="AB56" s="8">
        <f>SUM(AB40:AB55)</f>
        <v>0</v>
      </c>
      <c r="AC56" s="8">
        <f t="shared" si="112"/>
        <v>-1014</v>
      </c>
      <c r="AD56" s="9">
        <f t="shared" si="119"/>
        <v>-100</v>
      </c>
      <c r="AE56" s="8">
        <f>SUM(AE40:AE55)</f>
        <v>2966</v>
      </c>
      <c r="AF56" s="8">
        <f>SUM(AF40:AF55)</f>
        <v>0</v>
      </c>
      <c r="AG56" s="8">
        <f>SUM(AG40:AG55)</f>
        <v>4332</v>
      </c>
      <c r="AH56" s="8">
        <f>SUM(AF56-AG56)</f>
        <v>-4332</v>
      </c>
      <c r="AI56" s="9">
        <f>(AF56/AG56-1)*100</f>
        <v>-100</v>
      </c>
      <c r="AJ56" s="8">
        <f>SUM(AJ40:AJ55)</f>
        <v>840</v>
      </c>
      <c r="AK56" s="8">
        <f>SUM(AK40:AK55)</f>
        <v>0</v>
      </c>
      <c r="AL56" s="8">
        <f t="shared" si="114"/>
        <v>-840</v>
      </c>
      <c r="AM56" s="9">
        <f t="shared" si="120"/>
        <v>-100</v>
      </c>
      <c r="AN56" s="8">
        <f>SUM(AN40:AN55)</f>
        <v>774</v>
      </c>
      <c r="AO56" s="8">
        <f>SUM(AO40:AO55)</f>
        <v>0</v>
      </c>
      <c r="AP56" s="8">
        <f t="shared" si="116"/>
        <v>-774</v>
      </c>
      <c r="AQ56" s="9">
        <f t="shared" si="121"/>
        <v>-100</v>
      </c>
      <c r="AR56" s="8">
        <f>SUM(AR40:AR55)</f>
        <v>931</v>
      </c>
      <c r="AS56" s="8">
        <f>SUM(AS40:AS55)</f>
        <v>0</v>
      </c>
      <c r="AT56" s="8">
        <f t="shared" si="58"/>
        <v>-931</v>
      </c>
      <c r="AU56" s="9">
        <f t="shared" si="105"/>
        <v>-100</v>
      </c>
      <c r="AV56" s="8">
        <f>SUM(AV40:AV55)</f>
        <v>2545</v>
      </c>
      <c r="AW56" s="8">
        <f>SUM(AW40:AW55)</f>
        <v>0</v>
      </c>
      <c r="AX56" s="8">
        <f>SUM(AX40:AX55)</f>
        <v>3156</v>
      </c>
      <c r="AY56" s="8">
        <f>SUM(AW56-AX56)</f>
        <v>-3156</v>
      </c>
      <c r="AZ56" s="9">
        <f>(AW56/AX56-1)*100</f>
        <v>-100</v>
      </c>
      <c r="BA56" s="8">
        <f>SUM(BA40:BA55)</f>
        <v>980</v>
      </c>
      <c r="BB56" s="8">
        <f>SUM(BB40:BB55)</f>
        <v>0</v>
      </c>
      <c r="BC56" s="8">
        <f t="shared" si="72"/>
        <v>-980</v>
      </c>
      <c r="BD56" s="9">
        <f t="shared" si="122"/>
        <v>-100</v>
      </c>
      <c r="BE56" s="8">
        <f>SUM(BE40:BE55)</f>
        <v>995</v>
      </c>
      <c r="BF56" s="8">
        <f>SUM(BF40:BF55)</f>
        <v>0</v>
      </c>
      <c r="BG56" s="8">
        <f t="shared" si="118"/>
        <v>-995</v>
      </c>
      <c r="BH56" s="9">
        <f t="shared" si="124"/>
        <v>-100</v>
      </c>
      <c r="BI56" s="8">
        <f>SUM(BI40:BI55)</f>
        <v>1080</v>
      </c>
      <c r="BJ56" s="8">
        <f>SUM(BJ40:BJ55)</f>
        <v>0</v>
      </c>
      <c r="BK56" s="8">
        <f t="shared" ref="BK56:BK61" si="125">SUM(BJ56-BI56)</f>
        <v>-1080</v>
      </c>
      <c r="BL56" s="9">
        <f t="shared" si="74"/>
        <v>-100</v>
      </c>
      <c r="BM56" s="8">
        <f>SUM(BM40:BM55)</f>
        <v>3055</v>
      </c>
      <c r="BN56" s="8">
        <f>SUM(BN40:BN55)</f>
        <v>0</v>
      </c>
      <c r="BO56" s="8">
        <f>SUM(BO40:BO55)</f>
        <v>4301</v>
      </c>
      <c r="BP56" s="8">
        <f>SUM(BN56-BO56)</f>
        <v>-4301</v>
      </c>
      <c r="BQ56" s="9">
        <f>(BN56/BO56-1)*100</f>
        <v>-100</v>
      </c>
      <c r="BR56" s="8">
        <f>SUM(BR40:BR55)</f>
        <v>11473</v>
      </c>
      <c r="BS56" s="8">
        <f>SUM(BS40:BS55)</f>
        <v>2986</v>
      </c>
      <c r="BT56" s="89">
        <f t="shared" si="5"/>
        <v>16115</v>
      </c>
      <c r="BU56" s="8">
        <f>SUM(BS56-BT56)</f>
        <v>-13129</v>
      </c>
      <c r="BV56" s="9">
        <f>(BS56/BT56-1)*100</f>
        <v>-81.470679491157298</v>
      </c>
    </row>
    <row r="57" spans="1:74" ht="13.5" customHeight="1" thickBot="1" x14ac:dyDescent="0.25">
      <c r="A57" s="80" t="s">
        <v>30</v>
      </c>
      <c r="B57" s="15">
        <v>19</v>
      </c>
      <c r="C57" s="15">
        <v>9</v>
      </c>
      <c r="D57" s="177">
        <f t="shared" si="89"/>
        <v>-10</v>
      </c>
      <c r="E57" s="181">
        <f t="shared" si="107"/>
        <v>-52.631578947368432</v>
      </c>
      <c r="F57" s="15">
        <v>20</v>
      </c>
      <c r="G57" s="15">
        <v>11</v>
      </c>
      <c r="H57" s="177">
        <f t="shared" si="45"/>
        <v>-9</v>
      </c>
      <c r="I57" s="181">
        <f t="shared" si="108"/>
        <v>-44.999999999999993</v>
      </c>
      <c r="J57" s="15">
        <v>15</v>
      </c>
      <c r="K57" s="15">
        <v>8</v>
      </c>
      <c r="L57" s="177">
        <f t="shared" si="46"/>
        <v>-7</v>
      </c>
      <c r="M57" s="181">
        <f t="shared" si="47"/>
        <v>-46.666666666666664</v>
      </c>
      <c r="N57" s="62">
        <f t="shared" si="93"/>
        <v>54</v>
      </c>
      <c r="O57" s="63">
        <f t="shared" si="94"/>
        <v>28</v>
      </c>
      <c r="P57" s="64">
        <v>100</v>
      </c>
      <c r="Q57" s="25">
        <f t="shared" si="13"/>
        <v>-72</v>
      </c>
      <c r="R57" s="26">
        <f t="shared" si="14"/>
        <v>-72</v>
      </c>
      <c r="S57" s="15">
        <v>14</v>
      </c>
      <c r="T57" s="15">
        <v>0</v>
      </c>
      <c r="U57" s="177">
        <f t="shared" si="49"/>
        <v>-14</v>
      </c>
      <c r="V57" s="181">
        <f t="shared" si="109"/>
        <v>-100</v>
      </c>
      <c r="W57" s="15">
        <v>12</v>
      </c>
      <c r="X57" s="15">
        <v>0</v>
      </c>
      <c r="Y57" s="177">
        <f t="shared" si="110"/>
        <v>-12</v>
      </c>
      <c r="Z57" s="181">
        <f t="shared" si="123"/>
        <v>-100</v>
      </c>
      <c r="AA57" s="15">
        <v>11</v>
      </c>
      <c r="AB57" s="15">
        <v>0</v>
      </c>
      <c r="AC57" s="177">
        <f t="shared" si="112"/>
        <v>-11</v>
      </c>
      <c r="AD57" s="181">
        <f t="shared" si="119"/>
        <v>-100</v>
      </c>
      <c r="AE57" s="62">
        <f t="shared" si="78"/>
        <v>37</v>
      </c>
      <c r="AF57" s="63">
        <f t="shared" si="79"/>
        <v>0</v>
      </c>
      <c r="AG57" s="64">
        <v>100</v>
      </c>
      <c r="AH57" s="25">
        <f t="shared" ref="AH57:AH59" si="126">SUM(AF57-AG57)</f>
        <v>-100</v>
      </c>
      <c r="AI57" s="26">
        <f t="shared" ref="AI57:AI59" si="127">(AF57/AG57-1)*100</f>
        <v>-100</v>
      </c>
      <c r="AJ57" s="15">
        <v>17</v>
      </c>
      <c r="AK57" s="15">
        <v>0</v>
      </c>
      <c r="AL57" s="177">
        <f t="shared" si="114"/>
        <v>-17</v>
      </c>
      <c r="AM57" s="181">
        <f t="shared" si="120"/>
        <v>-100</v>
      </c>
      <c r="AN57" s="15">
        <v>13</v>
      </c>
      <c r="AO57" s="15">
        <v>0</v>
      </c>
      <c r="AP57" s="177">
        <f t="shared" si="116"/>
        <v>-13</v>
      </c>
      <c r="AQ57" s="181">
        <f t="shared" si="121"/>
        <v>-100</v>
      </c>
      <c r="AR57" s="15">
        <v>7</v>
      </c>
      <c r="AS57" s="15">
        <v>0</v>
      </c>
      <c r="AT57" s="177">
        <f t="shared" si="58"/>
        <v>-7</v>
      </c>
      <c r="AU57" s="181">
        <f t="shared" si="105"/>
        <v>-100</v>
      </c>
      <c r="AV57" s="62">
        <f t="shared" si="80"/>
        <v>37</v>
      </c>
      <c r="AW57" s="63">
        <f t="shared" si="81"/>
        <v>0</v>
      </c>
      <c r="AX57" s="64">
        <v>55</v>
      </c>
      <c r="AY57" s="25">
        <f t="shared" ref="AY57:AY59" si="128">SUM(AW57-AX57)</f>
        <v>-55</v>
      </c>
      <c r="AZ57" s="26">
        <f t="shared" ref="AZ57:AZ59" si="129">(AW57/AX57-1)*100</f>
        <v>-100</v>
      </c>
      <c r="BA57" s="15">
        <v>13</v>
      </c>
      <c r="BB57" s="15">
        <v>0</v>
      </c>
      <c r="BC57" s="177">
        <f t="shared" si="72"/>
        <v>-13</v>
      </c>
      <c r="BD57" s="181">
        <f t="shared" si="122"/>
        <v>-100</v>
      </c>
      <c r="BE57" s="86">
        <v>11</v>
      </c>
      <c r="BF57" s="86">
        <v>0</v>
      </c>
      <c r="BG57" s="177">
        <f t="shared" si="118"/>
        <v>-11</v>
      </c>
      <c r="BH57" s="181">
        <f t="shared" si="124"/>
        <v>-100</v>
      </c>
      <c r="BI57" s="15">
        <v>12</v>
      </c>
      <c r="BJ57" s="15">
        <v>0</v>
      </c>
      <c r="BK57" s="177">
        <f t="shared" si="125"/>
        <v>-12</v>
      </c>
      <c r="BL57" s="181">
        <f t="shared" si="74"/>
        <v>-100</v>
      </c>
      <c r="BM57" s="62">
        <f t="shared" si="75"/>
        <v>36</v>
      </c>
      <c r="BN57" s="63">
        <f t="shared" si="76"/>
        <v>0</v>
      </c>
      <c r="BO57" s="64">
        <v>100</v>
      </c>
      <c r="BP57" s="25">
        <f t="shared" ref="BP57" si="130">SUM(BN57-BO57)</f>
        <v>-100</v>
      </c>
      <c r="BQ57" s="26">
        <f t="shared" ref="BQ57" si="131">(BN57/BO57-1)*100</f>
        <v>-100</v>
      </c>
      <c r="BR57" s="161">
        <f t="shared" si="77"/>
        <v>164</v>
      </c>
      <c r="BS57" s="162">
        <f t="shared" si="83"/>
        <v>28</v>
      </c>
      <c r="BT57" s="164">
        <f t="shared" si="5"/>
        <v>355</v>
      </c>
      <c r="BU57" s="98">
        <f t="shared" ref="BU57:BU59" si="132">SUM(BS57-BT57)</f>
        <v>-327</v>
      </c>
      <c r="BV57" s="99">
        <f t="shared" ref="BV57:BV59" si="133">(BS57/BT57-1)*100</f>
        <v>-92.112676056338032</v>
      </c>
    </row>
    <row r="58" spans="1:74" ht="13.5" customHeight="1" thickBot="1" x14ac:dyDescent="0.25">
      <c r="A58" s="82" t="s">
        <v>31</v>
      </c>
      <c r="B58" s="16">
        <v>31</v>
      </c>
      <c r="C58" s="16">
        <v>26</v>
      </c>
      <c r="D58" s="182">
        <f t="shared" si="89"/>
        <v>-5</v>
      </c>
      <c r="E58" s="183">
        <f t="shared" si="107"/>
        <v>-16.129032258064512</v>
      </c>
      <c r="F58" s="16">
        <v>35</v>
      </c>
      <c r="G58" s="16">
        <v>33</v>
      </c>
      <c r="H58" s="182">
        <f t="shared" si="45"/>
        <v>-2</v>
      </c>
      <c r="I58" s="183">
        <f t="shared" si="108"/>
        <v>-5.7142857142857162</v>
      </c>
      <c r="J58" s="16">
        <v>32</v>
      </c>
      <c r="K58" s="16">
        <v>30</v>
      </c>
      <c r="L58" s="182">
        <f t="shared" si="46"/>
        <v>-2</v>
      </c>
      <c r="M58" s="183">
        <f t="shared" si="47"/>
        <v>-6.25</v>
      </c>
      <c r="N58" s="62">
        <f t="shared" si="93"/>
        <v>98</v>
      </c>
      <c r="O58" s="63">
        <f t="shared" si="94"/>
        <v>89</v>
      </c>
      <c r="P58" s="61">
        <v>150</v>
      </c>
      <c r="Q58" s="25">
        <f t="shared" si="13"/>
        <v>-61</v>
      </c>
      <c r="R58" s="26">
        <f t="shared" si="14"/>
        <v>-40.666666666666664</v>
      </c>
      <c r="S58" s="16">
        <v>35</v>
      </c>
      <c r="T58" s="16">
        <v>0</v>
      </c>
      <c r="U58" s="182">
        <f t="shared" si="49"/>
        <v>-35</v>
      </c>
      <c r="V58" s="183">
        <f t="shared" si="109"/>
        <v>-100</v>
      </c>
      <c r="W58" s="16">
        <v>27</v>
      </c>
      <c r="X58" s="16">
        <v>0</v>
      </c>
      <c r="Y58" s="182">
        <f t="shared" si="110"/>
        <v>-27</v>
      </c>
      <c r="Z58" s="183">
        <f t="shared" si="123"/>
        <v>-100</v>
      </c>
      <c r="AA58" s="16">
        <v>44</v>
      </c>
      <c r="AB58" s="16">
        <v>0</v>
      </c>
      <c r="AC58" s="182">
        <f t="shared" si="112"/>
        <v>-44</v>
      </c>
      <c r="AD58" s="183">
        <f t="shared" si="119"/>
        <v>-100</v>
      </c>
      <c r="AE58" s="62">
        <f t="shared" si="78"/>
        <v>106</v>
      </c>
      <c r="AF58" s="63">
        <f t="shared" si="79"/>
        <v>0</v>
      </c>
      <c r="AG58" s="67">
        <v>150</v>
      </c>
      <c r="AH58" s="25">
        <f t="shared" si="126"/>
        <v>-150</v>
      </c>
      <c r="AI58" s="26">
        <f t="shared" si="127"/>
        <v>-100</v>
      </c>
      <c r="AJ58" s="16">
        <v>5</v>
      </c>
      <c r="AK58" s="16">
        <v>0</v>
      </c>
      <c r="AL58" s="182">
        <f t="shared" si="114"/>
        <v>-5</v>
      </c>
      <c r="AM58" s="183">
        <f t="shared" si="120"/>
        <v>-100</v>
      </c>
      <c r="AN58" s="16">
        <v>13</v>
      </c>
      <c r="AO58" s="16">
        <v>0</v>
      </c>
      <c r="AP58" s="182">
        <f t="shared" si="116"/>
        <v>-13</v>
      </c>
      <c r="AQ58" s="183">
        <f t="shared" si="121"/>
        <v>-100</v>
      </c>
      <c r="AR58" s="16">
        <v>18</v>
      </c>
      <c r="AS58" s="16">
        <v>0</v>
      </c>
      <c r="AT58" s="182">
        <f t="shared" si="58"/>
        <v>-18</v>
      </c>
      <c r="AU58" s="183">
        <f t="shared" si="105"/>
        <v>-100</v>
      </c>
      <c r="AV58" s="62">
        <f t="shared" si="80"/>
        <v>36</v>
      </c>
      <c r="AW58" s="63">
        <f t="shared" si="81"/>
        <v>0</v>
      </c>
      <c r="AX58" s="67">
        <v>82</v>
      </c>
      <c r="AY58" s="25">
        <f t="shared" si="128"/>
        <v>-82</v>
      </c>
      <c r="AZ58" s="26">
        <f t="shared" si="129"/>
        <v>-100</v>
      </c>
      <c r="BA58" s="16">
        <v>20</v>
      </c>
      <c r="BB58" s="16">
        <v>0</v>
      </c>
      <c r="BC58" s="182">
        <f t="shared" si="72"/>
        <v>-20</v>
      </c>
      <c r="BD58" s="183">
        <f t="shared" si="122"/>
        <v>-100</v>
      </c>
      <c r="BE58" s="16">
        <v>27</v>
      </c>
      <c r="BF58" s="16">
        <v>0</v>
      </c>
      <c r="BG58" s="182">
        <f t="shared" si="118"/>
        <v>-27</v>
      </c>
      <c r="BH58" s="183">
        <f t="shared" si="124"/>
        <v>-100</v>
      </c>
      <c r="BI58" s="16">
        <v>34</v>
      </c>
      <c r="BJ58" s="16">
        <v>0</v>
      </c>
      <c r="BK58" s="182">
        <f t="shared" si="125"/>
        <v>-34</v>
      </c>
      <c r="BL58" s="183">
        <f t="shared" si="74"/>
        <v>-100</v>
      </c>
      <c r="BM58" s="62">
        <f t="shared" si="75"/>
        <v>81</v>
      </c>
      <c r="BN58" s="63">
        <f t="shared" si="76"/>
        <v>0</v>
      </c>
      <c r="BO58" s="67">
        <v>150</v>
      </c>
      <c r="BP58" s="25">
        <f>SUM(BN58-BO58)</f>
        <v>-150</v>
      </c>
      <c r="BQ58" s="26">
        <f>(BN58/BO58-1)*100</f>
        <v>-100</v>
      </c>
      <c r="BR58" s="161">
        <f t="shared" si="77"/>
        <v>321</v>
      </c>
      <c r="BS58" s="162">
        <f t="shared" si="83"/>
        <v>89</v>
      </c>
      <c r="BT58" s="164">
        <f>P58+AG58+AX58+BO58</f>
        <v>532</v>
      </c>
      <c r="BU58" s="98">
        <f t="shared" si="132"/>
        <v>-443</v>
      </c>
      <c r="BV58" s="99">
        <f t="shared" si="133"/>
        <v>-83.270676691729321</v>
      </c>
    </row>
    <row r="59" spans="1:74" ht="13.5" customHeight="1" thickBot="1" x14ac:dyDescent="0.25">
      <c r="A59" s="149" t="s">
        <v>108</v>
      </c>
      <c r="B59" s="150">
        <v>37</v>
      </c>
      <c r="C59" s="150">
        <v>37</v>
      </c>
      <c r="D59" s="182">
        <f t="shared" si="89"/>
        <v>0</v>
      </c>
      <c r="E59" s="183">
        <f t="shared" si="107"/>
        <v>0</v>
      </c>
      <c r="F59" s="150">
        <v>31</v>
      </c>
      <c r="G59" s="150">
        <v>31</v>
      </c>
      <c r="H59" s="182">
        <f t="shared" si="45"/>
        <v>0</v>
      </c>
      <c r="I59" s="183">
        <f t="shared" si="108"/>
        <v>0</v>
      </c>
      <c r="J59" s="150">
        <v>30</v>
      </c>
      <c r="K59" s="150">
        <v>30</v>
      </c>
      <c r="L59" s="182">
        <f t="shared" si="46"/>
        <v>0</v>
      </c>
      <c r="M59" s="183">
        <f t="shared" si="47"/>
        <v>0</v>
      </c>
      <c r="N59" s="62">
        <f t="shared" si="93"/>
        <v>98</v>
      </c>
      <c r="O59" s="63">
        <f t="shared" si="94"/>
        <v>98</v>
      </c>
      <c r="P59" s="61">
        <v>150</v>
      </c>
      <c r="Q59" s="25">
        <f t="shared" si="13"/>
        <v>-52</v>
      </c>
      <c r="R59" s="26">
        <f t="shared" si="14"/>
        <v>-34.666666666666671</v>
      </c>
      <c r="S59" s="150"/>
      <c r="T59" s="150">
        <v>0</v>
      </c>
      <c r="U59" s="182">
        <f t="shared" si="49"/>
        <v>0</v>
      </c>
      <c r="V59" s="183" t="e">
        <f t="shared" si="109"/>
        <v>#DIV/0!</v>
      </c>
      <c r="W59" s="150"/>
      <c r="X59" s="150">
        <v>0</v>
      </c>
      <c r="Y59" s="187"/>
      <c r="Z59" s="188"/>
      <c r="AA59" s="150"/>
      <c r="AB59" s="150"/>
      <c r="AC59" s="182">
        <f t="shared" si="112"/>
        <v>0</v>
      </c>
      <c r="AD59" s="183" t="e">
        <f t="shared" si="119"/>
        <v>#DIV/0!</v>
      </c>
      <c r="AE59" s="62">
        <f t="shared" si="78"/>
        <v>0</v>
      </c>
      <c r="AF59" s="63">
        <f t="shared" si="79"/>
        <v>0</v>
      </c>
      <c r="AG59" s="67">
        <v>150</v>
      </c>
      <c r="AH59" s="25">
        <f t="shared" si="126"/>
        <v>-150</v>
      </c>
      <c r="AI59" s="26">
        <f t="shared" si="127"/>
        <v>-100</v>
      </c>
      <c r="AJ59" s="150"/>
      <c r="AK59" s="150"/>
      <c r="AL59" s="182">
        <f t="shared" si="114"/>
        <v>0</v>
      </c>
      <c r="AM59" s="183" t="e">
        <f t="shared" si="120"/>
        <v>#DIV/0!</v>
      </c>
      <c r="AN59" s="150"/>
      <c r="AO59" s="150">
        <v>0</v>
      </c>
      <c r="AP59" s="182">
        <f t="shared" si="116"/>
        <v>0</v>
      </c>
      <c r="AQ59" s="183" t="e">
        <f t="shared" si="121"/>
        <v>#DIV/0!</v>
      </c>
      <c r="AR59" s="150"/>
      <c r="AS59" s="150">
        <v>0</v>
      </c>
      <c r="AT59" s="182">
        <f t="shared" si="58"/>
        <v>0</v>
      </c>
      <c r="AU59" s="183" t="e">
        <f t="shared" si="105"/>
        <v>#DIV/0!</v>
      </c>
      <c r="AV59" s="62">
        <f t="shared" si="80"/>
        <v>0</v>
      </c>
      <c r="AW59" s="63">
        <f t="shared" si="81"/>
        <v>0</v>
      </c>
      <c r="AX59" s="67">
        <v>82</v>
      </c>
      <c r="AY59" s="25">
        <f t="shared" si="128"/>
        <v>-82</v>
      </c>
      <c r="AZ59" s="26">
        <f t="shared" si="129"/>
        <v>-100</v>
      </c>
      <c r="BA59" s="150">
        <v>72</v>
      </c>
      <c r="BB59" s="150">
        <v>0</v>
      </c>
      <c r="BC59" s="182">
        <f t="shared" si="72"/>
        <v>-72</v>
      </c>
      <c r="BD59" s="183">
        <f t="shared" si="122"/>
        <v>-100</v>
      </c>
      <c r="BE59" s="150">
        <v>40</v>
      </c>
      <c r="BF59" s="150">
        <v>0</v>
      </c>
      <c r="BG59" s="187">
        <f t="shared" si="118"/>
        <v>-40</v>
      </c>
      <c r="BH59" s="188">
        <f t="shared" si="124"/>
        <v>-100</v>
      </c>
      <c r="BI59" s="150">
        <v>22</v>
      </c>
      <c r="BJ59" s="150">
        <v>0</v>
      </c>
      <c r="BK59" s="182">
        <f t="shared" si="125"/>
        <v>-22</v>
      </c>
      <c r="BL59" s="183">
        <f t="shared" si="74"/>
        <v>-100</v>
      </c>
      <c r="BM59" s="62">
        <f t="shared" si="75"/>
        <v>134</v>
      </c>
      <c r="BN59" s="63">
        <f t="shared" si="76"/>
        <v>0</v>
      </c>
      <c r="BO59" s="67">
        <v>120</v>
      </c>
      <c r="BP59" s="25">
        <f>SUM(BN59-BO59)</f>
        <v>-120</v>
      </c>
      <c r="BQ59" s="26">
        <f>(BN59/BO59-1)*100</f>
        <v>-100</v>
      </c>
      <c r="BR59" s="161">
        <f t="shared" si="77"/>
        <v>232</v>
      </c>
      <c r="BS59" s="162">
        <f t="shared" si="83"/>
        <v>98</v>
      </c>
      <c r="BT59" s="164">
        <f>P59+AG59+AX59+BO59</f>
        <v>502</v>
      </c>
      <c r="BU59" s="98">
        <f t="shared" si="132"/>
        <v>-404</v>
      </c>
      <c r="BV59" s="99">
        <f t="shared" si="133"/>
        <v>-80.478087649402383</v>
      </c>
    </row>
    <row r="60" spans="1:74" ht="29.25" customHeight="1" thickBot="1" x14ac:dyDescent="0.25">
      <c r="A60" s="83" t="s">
        <v>26</v>
      </c>
      <c r="B60" s="8">
        <f>SUM(B57:B59)</f>
        <v>87</v>
      </c>
      <c r="C60" s="8">
        <f>SUM(C57:C59)</f>
        <v>72</v>
      </c>
      <c r="D60" s="8">
        <f t="shared" si="89"/>
        <v>-15</v>
      </c>
      <c r="E60" s="195">
        <f t="shared" si="107"/>
        <v>-17.241379310344829</v>
      </c>
      <c r="F60" s="8">
        <f>SUM(F57:F59)</f>
        <v>86</v>
      </c>
      <c r="G60" s="8">
        <f>SUM(G57:G59)</f>
        <v>75</v>
      </c>
      <c r="H60" s="8">
        <f t="shared" si="45"/>
        <v>-11</v>
      </c>
      <c r="I60" s="9">
        <f t="shared" si="108"/>
        <v>-12.790697674418606</v>
      </c>
      <c r="J60" s="8">
        <f>SUM(J57:J59)</f>
        <v>77</v>
      </c>
      <c r="K60" s="8">
        <f>SUM(K57:K59)</f>
        <v>68</v>
      </c>
      <c r="L60" s="8">
        <f t="shared" si="46"/>
        <v>-9</v>
      </c>
      <c r="M60" s="9">
        <f t="shared" si="47"/>
        <v>-11.688311688311693</v>
      </c>
      <c r="N60" s="8">
        <f>SUM(N57:N58)</f>
        <v>152</v>
      </c>
      <c r="O60" s="8">
        <f>SUM(O57:O58)</f>
        <v>117</v>
      </c>
      <c r="P60" s="155">
        <f>SUM(P57:P58)</f>
        <v>250</v>
      </c>
      <c r="Q60" s="154">
        <f t="shared" si="13"/>
        <v>-133</v>
      </c>
      <c r="R60" s="151">
        <f t="shared" si="14"/>
        <v>-53.2</v>
      </c>
      <c r="S60" s="8">
        <f>SUM(S57:S58)</f>
        <v>49</v>
      </c>
      <c r="T60" s="8">
        <f>SUM(T57:T59)</f>
        <v>0</v>
      </c>
      <c r="U60" s="8">
        <f t="shared" si="49"/>
        <v>-49</v>
      </c>
      <c r="V60" s="9">
        <f t="shared" si="109"/>
        <v>-100</v>
      </c>
      <c r="W60" s="8">
        <f>SUM(W57:W58)</f>
        <v>39</v>
      </c>
      <c r="X60" s="8">
        <f>SUM(X57:X59)</f>
        <v>0</v>
      </c>
      <c r="Y60" s="8">
        <f t="shared" si="110"/>
        <v>-39</v>
      </c>
      <c r="Z60" s="9">
        <f t="shared" si="123"/>
        <v>-100</v>
      </c>
      <c r="AA60" s="8">
        <f>SUM(AA57:AA58)</f>
        <v>55</v>
      </c>
      <c r="AB60" s="8">
        <f>SUM(AB57:AB58)</f>
        <v>0</v>
      </c>
      <c r="AC60" s="8">
        <f t="shared" si="112"/>
        <v>-55</v>
      </c>
      <c r="AD60" s="9">
        <f t="shared" si="119"/>
        <v>-100</v>
      </c>
      <c r="AE60" s="8">
        <f>SUM(AE57:AE58)</f>
        <v>143</v>
      </c>
      <c r="AF60" s="8">
        <f>SUM(AF57:AF58)</f>
        <v>0</v>
      </c>
      <c r="AG60" s="8">
        <f>SUM(AG57:AG58)</f>
        <v>250</v>
      </c>
      <c r="AH60" s="8">
        <f>SUM(AF60-AG60)</f>
        <v>-250</v>
      </c>
      <c r="AI60" s="9">
        <f>(AF60/AG60-1)*100</f>
        <v>-100</v>
      </c>
      <c r="AJ60" s="8">
        <f>SUM(AJ57:AJ58)</f>
        <v>22</v>
      </c>
      <c r="AK60" s="8">
        <f>SUM(AK57:AK58)</f>
        <v>0</v>
      </c>
      <c r="AL60" s="8">
        <f t="shared" si="114"/>
        <v>-22</v>
      </c>
      <c r="AM60" s="9">
        <f t="shared" si="120"/>
        <v>-100</v>
      </c>
      <c r="AN60" s="8">
        <f>SUM(AN57:AN58)</f>
        <v>26</v>
      </c>
      <c r="AO60" s="8">
        <f>SUM(AO57:AO59)</f>
        <v>0</v>
      </c>
      <c r="AP60" s="8">
        <f t="shared" si="116"/>
        <v>-26</v>
      </c>
      <c r="AQ60" s="9">
        <f t="shared" si="121"/>
        <v>-100</v>
      </c>
      <c r="AR60" s="8">
        <f>SUM(AR57:AR58)</f>
        <v>25</v>
      </c>
      <c r="AS60" s="8">
        <f>SUM(AS57:AS59)</f>
        <v>0</v>
      </c>
      <c r="AT60" s="8">
        <f t="shared" si="58"/>
        <v>-25</v>
      </c>
      <c r="AU60" s="9">
        <f t="shared" si="105"/>
        <v>-100</v>
      </c>
      <c r="AV60" s="8">
        <f>SUM(AV57:AV59)</f>
        <v>73</v>
      </c>
      <c r="AW60" s="8">
        <f>SUM(AW57:AW59)</f>
        <v>0</v>
      </c>
      <c r="AX60" s="8">
        <f>SUM(AX57:AX59)</f>
        <v>219</v>
      </c>
      <c r="AY60" s="8">
        <f>SUM(AW60-AX60)</f>
        <v>-219</v>
      </c>
      <c r="AZ60" s="9">
        <f>(AW60/AX60-1)*100</f>
        <v>-100</v>
      </c>
      <c r="BA60" s="8">
        <f>SUM(BA57:BA59)</f>
        <v>105</v>
      </c>
      <c r="BB60" s="8">
        <f>SUM(BB57:BB59)</f>
        <v>0</v>
      </c>
      <c r="BC60" s="8">
        <f t="shared" si="72"/>
        <v>-105</v>
      </c>
      <c r="BD60" s="9">
        <f t="shared" si="122"/>
        <v>-100</v>
      </c>
      <c r="BE60" s="8">
        <f>SUM(BE57:BE59)</f>
        <v>78</v>
      </c>
      <c r="BF60" s="8">
        <f>SUM(BF57:BF59)</f>
        <v>0</v>
      </c>
      <c r="BG60" s="8">
        <f t="shared" si="118"/>
        <v>-78</v>
      </c>
      <c r="BH60" s="9">
        <f t="shared" si="124"/>
        <v>-100</v>
      </c>
      <c r="BI60" s="8">
        <f>SUM(BI57:BI59)</f>
        <v>68</v>
      </c>
      <c r="BJ60" s="8">
        <f>SUM(BJ57:BJ59)</f>
        <v>0</v>
      </c>
      <c r="BK60" s="8">
        <f t="shared" si="125"/>
        <v>-68</v>
      </c>
      <c r="BL60" s="9">
        <f t="shared" si="74"/>
        <v>-100</v>
      </c>
      <c r="BM60" s="8">
        <f>SUM(BM57:BM59)</f>
        <v>251</v>
      </c>
      <c r="BN60" s="8">
        <f>SUM(BN57:BN59)</f>
        <v>0</v>
      </c>
      <c r="BO60" s="8">
        <f>SUM(BO57:BO59)</f>
        <v>370</v>
      </c>
      <c r="BP60" s="8">
        <f>SUM(BN60-BO60)</f>
        <v>-370</v>
      </c>
      <c r="BQ60" s="9">
        <f>(BN60/BO60-1)*100</f>
        <v>-100</v>
      </c>
      <c r="BR60" s="8">
        <f>SUM(BR57:BR59)</f>
        <v>717</v>
      </c>
      <c r="BS60" s="8">
        <f>SUM(BS57:BS59)</f>
        <v>215</v>
      </c>
      <c r="BT60" s="89">
        <f t="shared" si="5"/>
        <v>1089</v>
      </c>
      <c r="BU60" s="8">
        <f>SUM(BS60-BT60)</f>
        <v>-874</v>
      </c>
      <c r="BV60" s="9">
        <f>(BS60/BT60-1)*100</f>
        <v>-80.257116620752981</v>
      </c>
    </row>
    <row r="61" spans="1:74" ht="13.5" customHeight="1" thickBot="1" x14ac:dyDescent="0.25">
      <c r="A61" s="84" t="s">
        <v>27</v>
      </c>
      <c r="B61" s="10">
        <f>SUM(B39+B56+B60)</f>
        <v>1922</v>
      </c>
      <c r="C61" s="10">
        <f>SUM(C39+C56+C60)</f>
        <v>2095</v>
      </c>
      <c r="D61" s="10">
        <f t="shared" si="89"/>
        <v>173</v>
      </c>
      <c r="E61" s="11">
        <f t="shared" si="107"/>
        <v>9.0010405827263273</v>
      </c>
      <c r="F61" s="10">
        <f>SUM(F39+F56+F60)</f>
        <v>2632</v>
      </c>
      <c r="G61" s="10">
        <f>SUM(G39+G56+G60)</f>
        <v>2482</v>
      </c>
      <c r="H61" s="10">
        <f t="shared" si="45"/>
        <v>-150</v>
      </c>
      <c r="I61" s="11">
        <f t="shared" si="108"/>
        <v>-5.699088145896658</v>
      </c>
      <c r="J61" s="10">
        <f>SUM(J39+J56+J60)</f>
        <v>2362</v>
      </c>
      <c r="K61" s="10">
        <f>SUM(K39+K56+K60)</f>
        <v>2375</v>
      </c>
      <c r="L61" s="10">
        <f t="shared" si="46"/>
        <v>13</v>
      </c>
      <c r="M61" s="11">
        <f t="shared" si="47"/>
        <v>0.55038103302285091</v>
      </c>
      <c r="N61" s="10">
        <f>SUM(N39+N56+N60)</f>
        <v>6818</v>
      </c>
      <c r="O61" s="10">
        <f>SUM(O39+O56+O60)</f>
        <v>6897</v>
      </c>
      <c r="P61" s="100">
        <f>P39+P56+P60</f>
        <v>9644</v>
      </c>
      <c r="Q61" s="93">
        <f t="shared" si="13"/>
        <v>-2747</v>
      </c>
      <c r="R61" s="94">
        <f t="shared" si="14"/>
        <v>-28.484031522189966</v>
      </c>
      <c r="S61" s="10">
        <f>SUM(S39+S56+S60)</f>
        <v>2515</v>
      </c>
      <c r="T61" s="10">
        <f>SUM(T39+T56+T60)</f>
        <v>0</v>
      </c>
      <c r="U61" s="10">
        <f t="shared" si="49"/>
        <v>-2515</v>
      </c>
      <c r="V61" s="11">
        <f t="shared" si="109"/>
        <v>-100</v>
      </c>
      <c r="W61" s="10">
        <f>SUM(W39+W56+W60)</f>
        <v>2334</v>
      </c>
      <c r="X61" s="10">
        <f>SUM(X39+X56+X60)</f>
        <v>6</v>
      </c>
      <c r="Y61" s="10">
        <f t="shared" si="110"/>
        <v>-2328</v>
      </c>
      <c r="Z61" s="11">
        <f t="shared" si="123"/>
        <v>-99.742930591259636</v>
      </c>
      <c r="AA61" s="10">
        <f>SUM(AA39+AA56+AA60)</f>
        <v>2854</v>
      </c>
      <c r="AB61" s="10">
        <f>SUM(AB39+AB56+AB60)</f>
        <v>0</v>
      </c>
      <c r="AC61" s="10">
        <f t="shared" si="112"/>
        <v>-2854</v>
      </c>
      <c r="AD61" s="11">
        <f t="shared" si="119"/>
        <v>-100</v>
      </c>
      <c r="AE61" s="10">
        <f>SUM(AE39+AE56+AE60)</f>
        <v>7966</v>
      </c>
      <c r="AF61" s="10">
        <f>SUM(AF39+AF56+AF60)</f>
        <v>6</v>
      </c>
      <c r="AG61" s="10">
        <f>SUM(AG39+AG56+AG60)</f>
        <v>9760</v>
      </c>
      <c r="AH61" s="10">
        <f>SUM(AF61-AG61)</f>
        <v>-9754</v>
      </c>
      <c r="AI61" s="11">
        <f>(AF61/AG61-1)*100</f>
        <v>-99.938524590163937</v>
      </c>
      <c r="AJ61" s="10">
        <f>SUM(AJ39+AJ56+AJ60)</f>
        <v>1493</v>
      </c>
      <c r="AK61" s="10">
        <f>SUM(AK39+AK56+AK60)</f>
        <v>0</v>
      </c>
      <c r="AL61" s="10">
        <f t="shared" si="114"/>
        <v>-1493</v>
      </c>
      <c r="AM61" s="11">
        <f t="shared" si="120"/>
        <v>-100</v>
      </c>
      <c r="AN61" s="10">
        <f>SUM(AN39+AN56+AN60)</f>
        <v>1254</v>
      </c>
      <c r="AO61" s="10">
        <f>SUM(AO39+AO56+AO60)</f>
        <v>0</v>
      </c>
      <c r="AP61" s="10">
        <f t="shared" si="116"/>
        <v>-1254</v>
      </c>
      <c r="AQ61" s="11">
        <f t="shared" si="121"/>
        <v>-100</v>
      </c>
      <c r="AR61" s="10">
        <f>SUM(AR39+AR56+AR60)</f>
        <v>2159</v>
      </c>
      <c r="AS61" s="10">
        <f>SUM(AS39+AS56+AS60)</f>
        <v>0</v>
      </c>
      <c r="AT61" s="10">
        <f t="shared" si="58"/>
        <v>-2159</v>
      </c>
      <c r="AU61" s="11">
        <f t="shared" si="105"/>
        <v>-100</v>
      </c>
      <c r="AV61" s="10">
        <f>SUM(AV39+AV56+AV60)</f>
        <v>4906</v>
      </c>
      <c r="AW61" s="10">
        <f>SUM(AW39+AW56+AW60)</f>
        <v>0</v>
      </c>
      <c r="AX61" s="10">
        <f>SUM(AX39+AX56+AX60)</f>
        <v>6374</v>
      </c>
      <c r="AY61" s="10">
        <f>SUM(AW61-AX61)</f>
        <v>-6374</v>
      </c>
      <c r="AZ61" s="11">
        <f>(AW61/AX61-1)*100</f>
        <v>-100</v>
      </c>
      <c r="BA61" s="10">
        <f>SUM(BA39+BA56+BA60)</f>
        <v>2572</v>
      </c>
      <c r="BB61" s="10">
        <f>SUM(BB39+BB56+BB60)</f>
        <v>0</v>
      </c>
      <c r="BC61" s="10">
        <f t="shared" si="72"/>
        <v>-2572</v>
      </c>
      <c r="BD61" s="11">
        <f t="shared" si="122"/>
        <v>-100</v>
      </c>
      <c r="BE61" s="10">
        <f>SUM(BE39+BE56+BE60)</f>
        <v>2303</v>
      </c>
      <c r="BF61" s="10">
        <f>SUM(BF39+BF56+BF60)</f>
        <v>0</v>
      </c>
      <c r="BG61" s="10">
        <f t="shared" si="118"/>
        <v>-2303</v>
      </c>
      <c r="BH61" s="11">
        <f t="shared" si="124"/>
        <v>-100</v>
      </c>
      <c r="BI61" s="87">
        <f>SUM(BI39+BI56+BI60)</f>
        <v>2673</v>
      </c>
      <c r="BJ61" s="10">
        <f>SUM(BJ39+BJ56+BJ60)</f>
        <v>0</v>
      </c>
      <c r="BK61" s="10">
        <f t="shared" si="125"/>
        <v>-2673</v>
      </c>
      <c r="BL61" s="11">
        <f t="shared" si="74"/>
        <v>-100</v>
      </c>
      <c r="BM61" s="10">
        <f>SUM(BM39+BM56+BM60)</f>
        <v>7548</v>
      </c>
      <c r="BN61" s="10">
        <f>SUM(BN39+BN56+BN60)</f>
        <v>0</v>
      </c>
      <c r="BO61" s="10">
        <f>SUM(BO39+BO56+BO60)</f>
        <v>9794</v>
      </c>
      <c r="BP61" s="10">
        <f>SUM(BN61-BO61)</f>
        <v>-9794</v>
      </c>
      <c r="BQ61" s="11">
        <f>(BN61/BO61-1)*100</f>
        <v>-100</v>
      </c>
      <c r="BR61" s="10">
        <f>SUM(BR39+BR56+BR60)</f>
        <v>27385</v>
      </c>
      <c r="BS61" s="10">
        <f>SUM(BS39+BS56+BS60)</f>
        <v>7001</v>
      </c>
      <c r="BT61" s="88">
        <f t="shared" si="5"/>
        <v>35572</v>
      </c>
      <c r="BU61" s="10">
        <f>SUM(BS61-BT61)</f>
        <v>-28571</v>
      </c>
      <c r="BV61" s="11">
        <f>(BS61/BT61-1)*100</f>
        <v>-80.318790059597433</v>
      </c>
    </row>
    <row r="63" spans="1:74" ht="13.5" customHeight="1" x14ac:dyDescent="0.2">
      <c r="A63" s="85" t="s">
        <v>75</v>
      </c>
      <c r="M63" s="1" t="s">
        <v>76</v>
      </c>
    </row>
  </sheetData>
  <sheetProtection formatCells="0" formatColumns="0" formatRows="0" insertColumns="0" insertRows="0" insertHyperlinks="0" deleteColumns="0" deleteRows="0" sort="0" autoFilter="0" pivotTables="0"/>
  <mergeCells count="36">
    <mergeCell ref="BR2:BT2"/>
    <mergeCell ref="BU2:BV2"/>
    <mergeCell ref="F2:G2"/>
    <mergeCell ref="H2:I2"/>
    <mergeCell ref="B2:C2"/>
    <mergeCell ref="D2:E2"/>
    <mergeCell ref="AH2:AI2"/>
    <mergeCell ref="W2:X2"/>
    <mergeCell ref="Y2:Z2"/>
    <mergeCell ref="AA2:AB2"/>
    <mergeCell ref="AC2:AD2"/>
    <mergeCell ref="AE2:AG2"/>
    <mergeCell ref="AR2:AS2"/>
    <mergeCell ref="AT2:AU2"/>
    <mergeCell ref="AV2:AX2"/>
    <mergeCell ref="AY2:AZ2"/>
    <mergeCell ref="A1:V1"/>
    <mergeCell ref="Q2:R2"/>
    <mergeCell ref="N2:P2"/>
    <mergeCell ref="J2:K2"/>
    <mergeCell ref="L2:M2"/>
    <mergeCell ref="A2:A3"/>
    <mergeCell ref="AJ2:AK2"/>
    <mergeCell ref="AL2:AM2"/>
    <mergeCell ref="AN2:AO2"/>
    <mergeCell ref="AP2:AQ2"/>
    <mergeCell ref="S2:T2"/>
    <mergeCell ref="U2:V2"/>
    <mergeCell ref="BK2:BL2"/>
    <mergeCell ref="BM2:BO2"/>
    <mergeCell ref="BP2:BQ2"/>
    <mergeCell ref="BA2:BB2"/>
    <mergeCell ref="BC2:BD2"/>
    <mergeCell ref="BE2:BF2"/>
    <mergeCell ref="BG2:BH2"/>
    <mergeCell ref="BI2:BJ2"/>
  </mergeCells>
  <conditionalFormatting sqref="BB26:BB29 AQ26 AB26:AD26 AB27:AC29 AD28 AQ28 AU26 AU28 BL26 BL28 BJ26:BJ29 X26:Y29 AK26:AK29 AS26:AS29 BG5:BG61 Y5:Y61 BK5:BK61 BC5:BC61 AT5:AT61 AY5:AY61 BU5:BU61 BP5:BP61 D5:D61 H5:H61 L5:L61 Q5:Q61 U5:U61 AL5:AL61 AC5:AC61 AH5:AH61 AP5:AP61">
    <cfRule type="colorScale" priority="49">
      <colorScale>
        <cfvo type="num" val="&quot;&lt;0&quot;"/>
        <cfvo type="num" val="&quot;&gt;0&quot;"/>
        <color rgb="FF00B050"/>
        <color rgb="FFFF0000"/>
      </colorScale>
    </cfRule>
    <cfRule type="colorScale" priority="50">
      <colorScale>
        <cfvo type="num" val="&quot;&lt;0&quot;"/>
        <cfvo type="num" val="&quot;&gt;0&quot;"/>
        <color rgb="FF00B050"/>
        <color rgb="FFFF0000"/>
      </colorScale>
    </cfRule>
  </conditionalFormatting>
  <conditionalFormatting sqref="W26:W29">
    <cfRule type="colorScale" priority="11">
      <colorScale>
        <cfvo type="num" val="&quot;&lt;0&quot;"/>
        <cfvo type="num" val="&quot;&gt;0&quot;"/>
        <color rgb="FF00B050"/>
        <color rgb="FFFF0000"/>
      </colorScale>
    </cfRule>
    <cfRule type="colorScale" priority="12">
      <colorScale>
        <cfvo type="num" val="&quot;&lt;0&quot;"/>
        <cfvo type="num" val="&quot;&gt;0&quot;"/>
        <color rgb="FF00B050"/>
        <color rgb="FFFF0000"/>
      </colorScale>
    </cfRule>
  </conditionalFormatting>
  <conditionalFormatting sqref="AA26:AA29">
    <cfRule type="colorScale" priority="9">
      <colorScale>
        <cfvo type="num" val="&quot;&lt;0&quot;"/>
        <cfvo type="num" val="&quot;&gt;0&quot;"/>
        <color rgb="FF00B050"/>
        <color rgb="FFFF0000"/>
      </colorScale>
    </cfRule>
    <cfRule type="colorScale" priority="10">
      <colorScale>
        <cfvo type="num" val="&quot;&lt;0&quot;"/>
        <cfvo type="num" val="&quot;&gt;0&quot;"/>
        <color rgb="FF00B050"/>
        <color rgb="FFFF0000"/>
      </colorScale>
    </cfRule>
  </conditionalFormatting>
  <conditionalFormatting sqref="AJ26:AJ29">
    <cfRule type="colorScale" priority="7">
      <colorScale>
        <cfvo type="num" val="&quot;&lt;0&quot;"/>
        <cfvo type="num" val="&quot;&gt;0&quot;"/>
        <color rgb="FF00B050"/>
        <color rgb="FFFF0000"/>
      </colorScale>
    </cfRule>
    <cfRule type="colorScale" priority="8">
      <colorScale>
        <cfvo type="num" val="&quot;&lt;0&quot;"/>
        <cfvo type="num" val="&quot;&gt;0&quot;"/>
        <color rgb="FF00B050"/>
        <color rgb="FFFF0000"/>
      </colorScale>
    </cfRule>
  </conditionalFormatting>
  <conditionalFormatting sqref="AR26:AR29">
    <cfRule type="colorScale" priority="5">
      <colorScale>
        <cfvo type="num" val="&quot;&lt;0&quot;"/>
        <cfvo type="num" val="&quot;&gt;0&quot;"/>
        <color rgb="FF00B050"/>
        <color rgb="FFFF0000"/>
      </colorScale>
    </cfRule>
    <cfRule type="colorScale" priority="6">
      <colorScale>
        <cfvo type="num" val="&quot;&lt;0&quot;"/>
        <cfvo type="num" val="&quot;&gt;0&quot;"/>
        <color rgb="FF00B050"/>
        <color rgb="FFFF0000"/>
      </colorScale>
    </cfRule>
  </conditionalFormatting>
  <conditionalFormatting sqref="BA26:BA29">
    <cfRule type="colorScale" priority="3">
      <colorScale>
        <cfvo type="num" val="&quot;&lt;0&quot;"/>
        <cfvo type="num" val="&quot;&gt;0&quot;"/>
        <color rgb="FF00B050"/>
        <color rgb="FFFF0000"/>
      </colorScale>
    </cfRule>
    <cfRule type="colorScale" priority="4">
      <colorScale>
        <cfvo type="num" val="&quot;&lt;0&quot;"/>
        <cfvo type="num" val="&quot;&gt;0&quot;"/>
        <color rgb="FF00B050"/>
        <color rgb="FFFF0000"/>
      </colorScale>
    </cfRule>
  </conditionalFormatting>
  <conditionalFormatting sqref="BI26:BI29">
    <cfRule type="colorScale" priority="1">
      <colorScale>
        <cfvo type="num" val="&quot;&lt;0&quot;"/>
        <cfvo type="num" val="&quot;&gt;0&quot;"/>
        <color rgb="FF00B050"/>
        <color rgb="FFFF0000"/>
      </colorScale>
    </cfRule>
    <cfRule type="colorScale" priority="2">
      <colorScale>
        <cfvo type="num" val="&quot;&lt;0&quot;"/>
        <cfvo type="num" val="&quot;&gt;0&quot;"/>
        <color rgb="FF00B050"/>
        <color rgb="FFFF0000"/>
      </colorScale>
    </cfRule>
  </conditionalFormatting>
  <pageMargins left="3.937007874015748E-2" right="0" top="0.15748031496062992" bottom="0.15748031496062992" header="0" footer="0"/>
  <pageSetup paperSize="9" orientation="landscape" r:id="rId1"/>
  <rowBreaks count="1" manualBreakCount="1">
    <brk id="39" max="16383" man="1"/>
  </rowBreaks>
  <colBreaks count="2" manualBreakCount="2">
    <brk id="18" max="1048575" man="1"/>
    <brk id="3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25"/>
  <sheetViews>
    <sheetView tabSelected="1" zoomScaleNormal="100" zoomScaleSheetLayoutView="110" workbookViewId="0">
      <pane xSplit="1" ySplit="6" topLeftCell="AJ7" activePane="bottomRight" state="frozen"/>
      <selection pane="topRight" activeCell="B1" sqref="B1"/>
      <selection pane="bottomLeft" activeCell="A7" sqref="A7"/>
      <selection pane="bottomRight" activeCell="AT16" sqref="AT16"/>
    </sheetView>
  </sheetViews>
  <sheetFormatPr defaultColWidth="9.140625" defaultRowHeight="13.5" customHeight="1" x14ac:dyDescent="0.2"/>
  <cols>
    <col min="1" max="1" width="34.7109375" style="1" customWidth="1"/>
    <col min="2" max="46" width="8.7109375" style="1" customWidth="1"/>
    <col min="47" max="16384" width="9.140625" style="1"/>
  </cols>
  <sheetData>
    <row r="1" spans="1:133" ht="13.5" customHeight="1" x14ac:dyDescent="0.2">
      <c r="A1" s="218" t="s">
        <v>148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</row>
    <row r="2" spans="1:133" ht="13.5" customHeight="1" thickBot="1" x14ac:dyDescent="0.25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</row>
    <row r="3" spans="1:133" ht="13.5" customHeight="1" x14ac:dyDescent="0.2">
      <c r="A3" s="204" t="s">
        <v>0</v>
      </c>
      <c r="B3" s="206" t="s">
        <v>94</v>
      </c>
      <c r="C3" s="221"/>
      <c r="D3" s="221"/>
      <c r="E3" s="221"/>
      <c r="F3" s="221"/>
      <c r="G3" s="207"/>
      <c r="H3" s="200" t="s">
        <v>1</v>
      </c>
      <c r="I3" s="222"/>
      <c r="J3" s="222"/>
      <c r="K3" s="222"/>
      <c r="L3" s="222"/>
      <c r="M3" s="201"/>
      <c r="N3" s="206" t="s">
        <v>94</v>
      </c>
      <c r="O3" s="221"/>
      <c r="P3" s="221"/>
      <c r="Q3" s="221"/>
      <c r="R3" s="221"/>
      <c r="S3" s="207"/>
      <c r="T3" s="200" t="s">
        <v>1</v>
      </c>
      <c r="U3" s="222"/>
      <c r="V3" s="222"/>
      <c r="W3" s="222"/>
      <c r="X3" s="222"/>
      <c r="Y3" s="201"/>
      <c r="Z3" s="206" t="s">
        <v>94</v>
      </c>
      <c r="AA3" s="221"/>
      <c r="AB3" s="221"/>
      <c r="AC3" s="221"/>
      <c r="AD3" s="221"/>
      <c r="AE3" s="207"/>
      <c r="AF3" s="200" t="s">
        <v>1</v>
      </c>
      <c r="AG3" s="222"/>
      <c r="AH3" s="222"/>
      <c r="AI3" s="222"/>
      <c r="AJ3" s="222"/>
      <c r="AK3" s="201"/>
      <c r="AL3" s="208" t="s">
        <v>94</v>
      </c>
      <c r="AM3" s="209"/>
      <c r="AN3" s="209"/>
      <c r="AO3" s="209"/>
      <c r="AP3" s="209"/>
      <c r="AQ3" s="209"/>
      <c r="AR3" s="210"/>
      <c r="AS3" s="223" t="s">
        <v>95</v>
      </c>
      <c r="AT3" s="224"/>
      <c r="AU3" s="206" t="s">
        <v>94</v>
      </c>
      <c r="AV3" s="221"/>
      <c r="AW3" s="221"/>
      <c r="AX3" s="221"/>
      <c r="AY3" s="221"/>
      <c r="AZ3" s="207"/>
      <c r="BA3" s="200" t="s">
        <v>1</v>
      </c>
      <c r="BB3" s="222"/>
      <c r="BC3" s="222"/>
      <c r="BD3" s="222"/>
      <c r="BE3" s="222"/>
      <c r="BF3" s="201"/>
      <c r="BG3" s="208" t="s">
        <v>94</v>
      </c>
      <c r="BH3" s="209"/>
      <c r="BI3" s="209"/>
      <c r="BJ3" s="209"/>
      <c r="BK3" s="209"/>
      <c r="BL3" s="209"/>
      <c r="BM3" s="210"/>
      <c r="BN3" s="223" t="s">
        <v>95</v>
      </c>
      <c r="BO3" s="224"/>
      <c r="BP3" s="206" t="s">
        <v>94</v>
      </c>
      <c r="BQ3" s="221"/>
      <c r="BR3" s="221"/>
      <c r="BS3" s="221"/>
      <c r="BT3" s="221"/>
      <c r="BU3" s="207"/>
      <c r="BV3" s="200" t="s">
        <v>1</v>
      </c>
      <c r="BW3" s="222"/>
      <c r="BX3" s="222"/>
      <c r="BY3" s="222"/>
      <c r="BZ3" s="222"/>
      <c r="CA3" s="201"/>
      <c r="CB3" s="208" t="s">
        <v>94</v>
      </c>
      <c r="CC3" s="209"/>
      <c r="CD3" s="209"/>
      <c r="CE3" s="209"/>
      <c r="CF3" s="209"/>
      <c r="CG3" s="209"/>
      <c r="CH3" s="210"/>
      <c r="CI3" s="223" t="s">
        <v>95</v>
      </c>
      <c r="CJ3" s="224"/>
      <c r="CK3" s="206" t="s">
        <v>94</v>
      </c>
      <c r="CL3" s="221"/>
      <c r="CM3" s="221"/>
      <c r="CN3" s="221"/>
      <c r="CO3" s="221"/>
      <c r="CP3" s="207"/>
      <c r="CQ3" s="200" t="s">
        <v>1</v>
      </c>
      <c r="CR3" s="222"/>
      <c r="CS3" s="222"/>
      <c r="CT3" s="222"/>
      <c r="CU3" s="222"/>
      <c r="CV3" s="201"/>
      <c r="CW3" s="206" t="s">
        <v>94</v>
      </c>
      <c r="CX3" s="221"/>
      <c r="CY3" s="221"/>
      <c r="CZ3" s="221"/>
      <c r="DA3" s="221"/>
      <c r="DB3" s="207"/>
      <c r="DC3" s="200" t="s">
        <v>1</v>
      </c>
      <c r="DD3" s="222"/>
      <c r="DE3" s="222"/>
      <c r="DF3" s="222"/>
      <c r="DG3" s="222"/>
      <c r="DH3" s="201"/>
      <c r="DI3" s="206" t="s">
        <v>94</v>
      </c>
      <c r="DJ3" s="221"/>
      <c r="DK3" s="221"/>
      <c r="DL3" s="221"/>
      <c r="DM3" s="221"/>
      <c r="DN3" s="207"/>
      <c r="DO3" s="200" t="s">
        <v>1</v>
      </c>
      <c r="DP3" s="222"/>
      <c r="DQ3" s="222"/>
      <c r="DR3" s="222"/>
      <c r="DS3" s="222"/>
      <c r="DT3" s="201"/>
      <c r="DU3" s="208" t="s">
        <v>94</v>
      </c>
      <c r="DV3" s="209"/>
      <c r="DW3" s="209"/>
      <c r="DX3" s="209"/>
      <c r="DY3" s="209"/>
      <c r="DZ3" s="209"/>
      <c r="EA3" s="210"/>
      <c r="EB3" s="223" t="s">
        <v>95</v>
      </c>
      <c r="EC3" s="224"/>
    </row>
    <row r="4" spans="1:133" s="114" customFormat="1" ht="13.5" customHeight="1" x14ac:dyDescent="0.2">
      <c r="A4" s="220"/>
      <c r="B4" s="231">
        <v>44927</v>
      </c>
      <c r="C4" s="232"/>
      <c r="D4" s="232"/>
      <c r="E4" s="233">
        <v>45292</v>
      </c>
      <c r="F4" s="232"/>
      <c r="G4" s="234"/>
      <c r="H4" s="235" t="s">
        <v>96</v>
      </c>
      <c r="I4" s="237" t="s">
        <v>2</v>
      </c>
      <c r="J4" s="237" t="s">
        <v>97</v>
      </c>
      <c r="K4" s="239" t="s">
        <v>2</v>
      </c>
      <c r="L4" s="227" t="s">
        <v>98</v>
      </c>
      <c r="M4" s="229" t="s">
        <v>2</v>
      </c>
      <c r="N4" s="231">
        <v>44958</v>
      </c>
      <c r="O4" s="232"/>
      <c r="P4" s="232"/>
      <c r="Q4" s="233">
        <v>45323</v>
      </c>
      <c r="R4" s="232"/>
      <c r="S4" s="234"/>
      <c r="T4" s="235" t="s">
        <v>96</v>
      </c>
      <c r="U4" s="237" t="s">
        <v>2</v>
      </c>
      <c r="V4" s="237" t="s">
        <v>97</v>
      </c>
      <c r="W4" s="239" t="s">
        <v>2</v>
      </c>
      <c r="X4" s="227" t="s">
        <v>98</v>
      </c>
      <c r="Y4" s="229" t="s">
        <v>2</v>
      </c>
      <c r="Z4" s="231">
        <v>44986</v>
      </c>
      <c r="AA4" s="232"/>
      <c r="AB4" s="232"/>
      <c r="AC4" s="233">
        <v>45352</v>
      </c>
      <c r="AD4" s="232"/>
      <c r="AE4" s="234"/>
      <c r="AF4" s="235" t="s">
        <v>96</v>
      </c>
      <c r="AG4" s="237" t="s">
        <v>2</v>
      </c>
      <c r="AH4" s="237" t="s">
        <v>97</v>
      </c>
      <c r="AI4" s="239" t="s">
        <v>2</v>
      </c>
      <c r="AJ4" s="227" t="s">
        <v>98</v>
      </c>
      <c r="AK4" s="229" t="s">
        <v>2</v>
      </c>
      <c r="AL4" s="231" t="s">
        <v>136</v>
      </c>
      <c r="AM4" s="232"/>
      <c r="AN4" s="232"/>
      <c r="AO4" s="231" t="s">
        <v>137</v>
      </c>
      <c r="AP4" s="232"/>
      <c r="AQ4" s="232"/>
      <c r="AR4" s="240" t="s">
        <v>138</v>
      </c>
      <c r="AS4" s="225"/>
      <c r="AT4" s="226"/>
      <c r="AU4" s="231">
        <v>45017</v>
      </c>
      <c r="AV4" s="232"/>
      <c r="AW4" s="232"/>
      <c r="AX4" s="233">
        <v>45383</v>
      </c>
      <c r="AY4" s="232"/>
      <c r="AZ4" s="234"/>
      <c r="BA4" s="235" t="s">
        <v>96</v>
      </c>
      <c r="BB4" s="237" t="s">
        <v>2</v>
      </c>
      <c r="BC4" s="237" t="s">
        <v>97</v>
      </c>
      <c r="BD4" s="239" t="s">
        <v>2</v>
      </c>
      <c r="BE4" s="227" t="s">
        <v>98</v>
      </c>
      <c r="BF4" s="229" t="s">
        <v>2</v>
      </c>
      <c r="BG4" s="231" t="s">
        <v>139</v>
      </c>
      <c r="BH4" s="232"/>
      <c r="BI4" s="232"/>
      <c r="BJ4" s="231" t="s">
        <v>140</v>
      </c>
      <c r="BK4" s="232"/>
      <c r="BL4" s="232"/>
      <c r="BM4" s="240" t="s">
        <v>141</v>
      </c>
      <c r="BN4" s="225"/>
      <c r="BO4" s="226"/>
      <c r="BP4" s="231">
        <v>45170</v>
      </c>
      <c r="BQ4" s="232"/>
      <c r="BR4" s="232"/>
      <c r="BS4" s="233">
        <v>45536</v>
      </c>
      <c r="BT4" s="232"/>
      <c r="BU4" s="234"/>
      <c r="BV4" s="235" t="s">
        <v>96</v>
      </c>
      <c r="BW4" s="237" t="s">
        <v>2</v>
      </c>
      <c r="BX4" s="237" t="s">
        <v>97</v>
      </c>
      <c r="BY4" s="239" t="s">
        <v>2</v>
      </c>
      <c r="BZ4" s="227" t="s">
        <v>98</v>
      </c>
      <c r="CA4" s="229" t="s">
        <v>2</v>
      </c>
      <c r="CB4" s="231" t="s">
        <v>142</v>
      </c>
      <c r="CC4" s="232"/>
      <c r="CD4" s="232"/>
      <c r="CE4" s="231" t="s">
        <v>143</v>
      </c>
      <c r="CF4" s="232"/>
      <c r="CG4" s="232"/>
      <c r="CH4" s="240" t="s">
        <v>144</v>
      </c>
      <c r="CI4" s="225"/>
      <c r="CJ4" s="226"/>
      <c r="CK4" s="231">
        <v>45200</v>
      </c>
      <c r="CL4" s="232"/>
      <c r="CM4" s="232"/>
      <c r="CN4" s="233">
        <v>45566</v>
      </c>
      <c r="CO4" s="232"/>
      <c r="CP4" s="234"/>
      <c r="CQ4" s="235" t="s">
        <v>96</v>
      </c>
      <c r="CR4" s="237" t="s">
        <v>2</v>
      </c>
      <c r="CS4" s="237" t="s">
        <v>97</v>
      </c>
      <c r="CT4" s="239" t="s">
        <v>2</v>
      </c>
      <c r="CU4" s="227" t="s">
        <v>98</v>
      </c>
      <c r="CV4" s="229" t="s">
        <v>2</v>
      </c>
      <c r="CW4" s="231">
        <v>45231</v>
      </c>
      <c r="CX4" s="232"/>
      <c r="CY4" s="232"/>
      <c r="CZ4" s="233">
        <v>45597</v>
      </c>
      <c r="DA4" s="232"/>
      <c r="DB4" s="234"/>
      <c r="DC4" s="235" t="s">
        <v>96</v>
      </c>
      <c r="DD4" s="237" t="s">
        <v>2</v>
      </c>
      <c r="DE4" s="237" t="s">
        <v>97</v>
      </c>
      <c r="DF4" s="239" t="s">
        <v>2</v>
      </c>
      <c r="DG4" s="227" t="s">
        <v>98</v>
      </c>
      <c r="DH4" s="229" t="s">
        <v>2</v>
      </c>
      <c r="DI4" s="231">
        <v>45261</v>
      </c>
      <c r="DJ4" s="232"/>
      <c r="DK4" s="232"/>
      <c r="DL4" s="233">
        <v>45627</v>
      </c>
      <c r="DM4" s="232"/>
      <c r="DN4" s="234"/>
      <c r="DO4" s="235" t="s">
        <v>96</v>
      </c>
      <c r="DP4" s="237" t="s">
        <v>2</v>
      </c>
      <c r="DQ4" s="237" t="s">
        <v>97</v>
      </c>
      <c r="DR4" s="239" t="s">
        <v>2</v>
      </c>
      <c r="DS4" s="227" t="s">
        <v>98</v>
      </c>
      <c r="DT4" s="229" t="s">
        <v>2</v>
      </c>
      <c r="DU4" s="231" t="s">
        <v>145</v>
      </c>
      <c r="DV4" s="232"/>
      <c r="DW4" s="232"/>
      <c r="DX4" s="231" t="s">
        <v>146</v>
      </c>
      <c r="DY4" s="232"/>
      <c r="DZ4" s="232"/>
      <c r="EA4" s="240" t="s">
        <v>147</v>
      </c>
      <c r="EB4" s="225"/>
      <c r="EC4" s="226"/>
    </row>
    <row r="5" spans="1:133" ht="13.5" customHeight="1" thickBot="1" x14ac:dyDescent="0.25">
      <c r="A5" s="205"/>
      <c r="B5" s="115" t="s">
        <v>99</v>
      </c>
      <c r="C5" s="116" t="s">
        <v>97</v>
      </c>
      <c r="D5" s="116" t="s">
        <v>98</v>
      </c>
      <c r="E5" s="116" t="s">
        <v>99</v>
      </c>
      <c r="F5" s="116" t="s">
        <v>97</v>
      </c>
      <c r="G5" s="117" t="s">
        <v>98</v>
      </c>
      <c r="H5" s="236"/>
      <c r="I5" s="238"/>
      <c r="J5" s="238"/>
      <c r="K5" s="237"/>
      <c r="L5" s="228"/>
      <c r="M5" s="230"/>
      <c r="N5" s="115" t="s">
        <v>99</v>
      </c>
      <c r="O5" s="116" t="s">
        <v>97</v>
      </c>
      <c r="P5" s="116" t="s">
        <v>98</v>
      </c>
      <c r="Q5" s="116" t="s">
        <v>99</v>
      </c>
      <c r="R5" s="116" t="s">
        <v>97</v>
      </c>
      <c r="S5" s="117" t="s">
        <v>98</v>
      </c>
      <c r="T5" s="236"/>
      <c r="U5" s="238"/>
      <c r="V5" s="238"/>
      <c r="W5" s="237"/>
      <c r="X5" s="228"/>
      <c r="Y5" s="230"/>
      <c r="Z5" s="115" t="s">
        <v>99</v>
      </c>
      <c r="AA5" s="116" t="s">
        <v>97</v>
      </c>
      <c r="AB5" s="116" t="s">
        <v>98</v>
      </c>
      <c r="AC5" s="116" t="s">
        <v>99</v>
      </c>
      <c r="AD5" s="116" t="s">
        <v>97</v>
      </c>
      <c r="AE5" s="117" t="s">
        <v>98</v>
      </c>
      <c r="AF5" s="236"/>
      <c r="AG5" s="238"/>
      <c r="AH5" s="238"/>
      <c r="AI5" s="237"/>
      <c r="AJ5" s="228"/>
      <c r="AK5" s="230"/>
      <c r="AL5" s="115" t="s">
        <v>99</v>
      </c>
      <c r="AM5" s="116" t="s">
        <v>97</v>
      </c>
      <c r="AN5" s="116" t="s">
        <v>98</v>
      </c>
      <c r="AO5" s="115" t="s">
        <v>99</v>
      </c>
      <c r="AP5" s="116" t="s">
        <v>97</v>
      </c>
      <c r="AQ5" s="116" t="s">
        <v>98</v>
      </c>
      <c r="AR5" s="241"/>
      <c r="AS5" s="118" t="s">
        <v>100</v>
      </c>
      <c r="AT5" s="119" t="s">
        <v>2</v>
      </c>
      <c r="AU5" s="115" t="s">
        <v>99</v>
      </c>
      <c r="AV5" s="116" t="s">
        <v>97</v>
      </c>
      <c r="AW5" s="116" t="s">
        <v>98</v>
      </c>
      <c r="AX5" s="116" t="s">
        <v>99</v>
      </c>
      <c r="AY5" s="116" t="s">
        <v>97</v>
      </c>
      <c r="AZ5" s="117" t="s">
        <v>98</v>
      </c>
      <c r="BA5" s="236"/>
      <c r="BB5" s="238"/>
      <c r="BC5" s="238"/>
      <c r="BD5" s="237"/>
      <c r="BE5" s="228"/>
      <c r="BF5" s="230"/>
      <c r="BG5" s="115" t="s">
        <v>99</v>
      </c>
      <c r="BH5" s="116" t="s">
        <v>97</v>
      </c>
      <c r="BI5" s="116" t="s">
        <v>98</v>
      </c>
      <c r="BJ5" s="115" t="s">
        <v>99</v>
      </c>
      <c r="BK5" s="116" t="s">
        <v>97</v>
      </c>
      <c r="BL5" s="116" t="s">
        <v>98</v>
      </c>
      <c r="BM5" s="241"/>
      <c r="BN5" s="118" t="s">
        <v>100</v>
      </c>
      <c r="BO5" s="119" t="s">
        <v>2</v>
      </c>
      <c r="BP5" s="115" t="s">
        <v>99</v>
      </c>
      <c r="BQ5" s="116" t="s">
        <v>97</v>
      </c>
      <c r="BR5" s="116" t="s">
        <v>98</v>
      </c>
      <c r="BS5" s="116" t="s">
        <v>99</v>
      </c>
      <c r="BT5" s="116" t="s">
        <v>97</v>
      </c>
      <c r="BU5" s="117" t="s">
        <v>98</v>
      </c>
      <c r="BV5" s="236"/>
      <c r="BW5" s="238"/>
      <c r="BX5" s="238"/>
      <c r="BY5" s="237"/>
      <c r="BZ5" s="228"/>
      <c r="CA5" s="230"/>
      <c r="CB5" s="115" t="s">
        <v>99</v>
      </c>
      <c r="CC5" s="116" t="s">
        <v>97</v>
      </c>
      <c r="CD5" s="116" t="s">
        <v>98</v>
      </c>
      <c r="CE5" s="115" t="s">
        <v>99</v>
      </c>
      <c r="CF5" s="116" t="s">
        <v>97</v>
      </c>
      <c r="CG5" s="116" t="s">
        <v>98</v>
      </c>
      <c r="CH5" s="241"/>
      <c r="CI5" s="118" t="s">
        <v>100</v>
      </c>
      <c r="CJ5" s="119" t="s">
        <v>2</v>
      </c>
      <c r="CK5" s="115" t="s">
        <v>99</v>
      </c>
      <c r="CL5" s="116" t="s">
        <v>97</v>
      </c>
      <c r="CM5" s="116" t="s">
        <v>98</v>
      </c>
      <c r="CN5" s="116" t="s">
        <v>99</v>
      </c>
      <c r="CO5" s="116" t="s">
        <v>97</v>
      </c>
      <c r="CP5" s="117" t="s">
        <v>98</v>
      </c>
      <c r="CQ5" s="236"/>
      <c r="CR5" s="238"/>
      <c r="CS5" s="238"/>
      <c r="CT5" s="237"/>
      <c r="CU5" s="228"/>
      <c r="CV5" s="230"/>
      <c r="CW5" s="115" t="s">
        <v>99</v>
      </c>
      <c r="CX5" s="116" t="s">
        <v>97</v>
      </c>
      <c r="CY5" s="116" t="s">
        <v>98</v>
      </c>
      <c r="CZ5" s="116" t="s">
        <v>99</v>
      </c>
      <c r="DA5" s="116" t="s">
        <v>97</v>
      </c>
      <c r="DB5" s="117" t="s">
        <v>98</v>
      </c>
      <c r="DC5" s="236"/>
      <c r="DD5" s="238"/>
      <c r="DE5" s="238"/>
      <c r="DF5" s="237"/>
      <c r="DG5" s="228"/>
      <c r="DH5" s="230"/>
      <c r="DI5" s="115" t="s">
        <v>99</v>
      </c>
      <c r="DJ5" s="116" t="s">
        <v>97</v>
      </c>
      <c r="DK5" s="116" t="s">
        <v>98</v>
      </c>
      <c r="DL5" s="116" t="s">
        <v>99</v>
      </c>
      <c r="DM5" s="116" t="s">
        <v>97</v>
      </c>
      <c r="DN5" s="117" t="s">
        <v>98</v>
      </c>
      <c r="DO5" s="236"/>
      <c r="DP5" s="238"/>
      <c r="DQ5" s="238"/>
      <c r="DR5" s="237"/>
      <c r="DS5" s="228"/>
      <c r="DT5" s="230"/>
      <c r="DU5" s="115" t="s">
        <v>99</v>
      </c>
      <c r="DV5" s="116" t="s">
        <v>97</v>
      </c>
      <c r="DW5" s="116" t="s">
        <v>98</v>
      </c>
      <c r="DX5" s="115" t="s">
        <v>99</v>
      </c>
      <c r="DY5" s="116" t="s">
        <v>97</v>
      </c>
      <c r="DZ5" s="116" t="s">
        <v>98</v>
      </c>
      <c r="EA5" s="241"/>
      <c r="EB5" s="118" t="s">
        <v>100</v>
      </c>
      <c r="EC5" s="119" t="s">
        <v>2</v>
      </c>
    </row>
    <row r="6" spans="1:133" ht="13.5" customHeight="1" thickBot="1" x14ac:dyDescent="0.25">
      <c r="A6" s="14">
        <v>1</v>
      </c>
      <c r="B6" s="20">
        <v>2</v>
      </c>
      <c r="C6" s="120">
        <v>3</v>
      </c>
      <c r="D6" s="120">
        <v>5</v>
      </c>
      <c r="E6" s="120">
        <v>6</v>
      </c>
      <c r="F6" s="120">
        <v>7</v>
      </c>
      <c r="G6" s="21">
        <v>9</v>
      </c>
      <c r="H6" s="20">
        <v>10</v>
      </c>
      <c r="I6" s="120">
        <v>11</v>
      </c>
      <c r="J6" s="120">
        <v>12</v>
      </c>
      <c r="K6" s="120">
        <v>13</v>
      </c>
      <c r="L6" s="120">
        <v>16</v>
      </c>
      <c r="M6" s="21">
        <v>17</v>
      </c>
      <c r="N6" s="20">
        <v>2</v>
      </c>
      <c r="O6" s="120">
        <v>3</v>
      </c>
      <c r="P6" s="120">
        <v>5</v>
      </c>
      <c r="Q6" s="120">
        <v>6</v>
      </c>
      <c r="R6" s="120">
        <v>7</v>
      </c>
      <c r="S6" s="21">
        <v>9</v>
      </c>
      <c r="T6" s="20">
        <v>10</v>
      </c>
      <c r="U6" s="120">
        <v>11</v>
      </c>
      <c r="V6" s="120">
        <v>12</v>
      </c>
      <c r="W6" s="120">
        <v>13</v>
      </c>
      <c r="X6" s="120">
        <v>16</v>
      </c>
      <c r="Y6" s="21">
        <v>17</v>
      </c>
      <c r="Z6" s="20">
        <v>2</v>
      </c>
      <c r="AA6" s="120">
        <v>3</v>
      </c>
      <c r="AB6" s="120">
        <v>5</v>
      </c>
      <c r="AC6" s="120">
        <v>6</v>
      </c>
      <c r="AD6" s="120">
        <v>7</v>
      </c>
      <c r="AE6" s="21">
        <v>9</v>
      </c>
      <c r="AF6" s="20">
        <v>10</v>
      </c>
      <c r="AG6" s="120">
        <v>11</v>
      </c>
      <c r="AH6" s="120">
        <v>12</v>
      </c>
      <c r="AI6" s="120">
        <v>13</v>
      </c>
      <c r="AJ6" s="120">
        <v>16</v>
      </c>
      <c r="AK6" s="21">
        <v>17</v>
      </c>
      <c r="AL6" s="20">
        <v>18</v>
      </c>
      <c r="AM6" s="120">
        <v>19</v>
      </c>
      <c r="AN6" s="21">
        <v>21</v>
      </c>
      <c r="AO6" s="20">
        <v>22</v>
      </c>
      <c r="AP6" s="120">
        <v>23</v>
      </c>
      <c r="AQ6" s="120">
        <v>25</v>
      </c>
      <c r="AR6" s="21">
        <v>26</v>
      </c>
      <c r="AS6" s="120">
        <v>27</v>
      </c>
      <c r="AT6" s="21">
        <v>28</v>
      </c>
      <c r="AU6" s="20">
        <v>29</v>
      </c>
      <c r="AV6" s="120">
        <v>30</v>
      </c>
      <c r="AW6" s="120">
        <v>32</v>
      </c>
      <c r="AX6" s="120">
        <v>33</v>
      </c>
      <c r="AY6" s="120">
        <v>34</v>
      </c>
      <c r="AZ6" s="21">
        <v>36</v>
      </c>
      <c r="BA6" s="20">
        <v>37</v>
      </c>
      <c r="BB6" s="120">
        <v>38</v>
      </c>
      <c r="BC6" s="120">
        <v>39</v>
      </c>
      <c r="BD6" s="120">
        <v>40</v>
      </c>
      <c r="BE6" s="120">
        <v>43</v>
      </c>
      <c r="BF6" s="21">
        <v>44</v>
      </c>
      <c r="BG6" s="20">
        <v>61</v>
      </c>
      <c r="BH6" s="120">
        <v>62</v>
      </c>
      <c r="BI6" s="21">
        <v>64</v>
      </c>
      <c r="BJ6" s="20">
        <v>65</v>
      </c>
      <c r="BK6" s="120">
        <v>66</v>
      </c>
      <c r="BL6" s="120">
        <v>68</v>
      </c>
      <c r="BM6" s="21">
        <v>69</v>
      </c>
      <c r="BN6" s="120">
        <v>70</v>
      </c>
      <c r="BO6" s="21">
        <v>71</v>
      </c>
      <c r="BP6" s="20">
        <v>45</v>
      </c>
      <c r="BQ6" s="120">
        <v>46</v>
      </c>
      <c r="BR6" s="120">
        <v>48</v>
      </c>
      <c r="BS6" s="120">
        <v>49</v>
      </c>
      <c r="BT6" s="120">
        <v>50</v>
      </c>
      <c r="BU6" s="21">
        <v>52</v>
      </c>
      <c r="BV6" s="20">
        <v>53</v>
      </c>
      <c r="BW6" s="120">
        <v>54</v>
      </c>
      <c r="BX6" s="120">
        <v>55</v>
      </c>
      <c r="BY6" s="120">
        <v>56</v>
      </c>
      <c r="BZ6" s="120">
        <v>59</v>
      </c>
      <c r="CA6" s="21">
        <v>60</v>
      </c>
      <c r="CB6" s="20">
        <v>61</v>
      </c>
      <c r="CC6" s="120">
        <v>62</v>
      </c>
      <c r="CD6" s="21">
        <v>64</v>
      </c>
      <c r="CE6" s="20">
        <v>65</v>
      </c>
      <c r="CF6" s="120">
        <v>66</v>
      </c>
      <c r="CG6" s="120">
        <v>68</v>
      </c>
      <c r="CH6" s="21">
        <v>69</v>
      </c>
      <c r="CI6" s="120">
        <v>70</v>
      </c>
      <c r="CJ6" s="21">
        <v>71</v>
      </c>
      <c r="CK6" s="20">
        <v>2</v>
      </c>
      <c r="CL6" s="120">
        <v>3</v>
      </c>
      <c r="CM6" s="120">
        <v>5</v>
      </c>
      <c r="CN6" s="120">
        <v>6</v>
      </c>
      <c r="CO6" s="120">
        <v>7</v>
      </c>
      <c r="CP6" s="21">
        <v>9</v>
      </c>
      <c r="CQ6" s="20">
        <v>10</v>
      </c>
      <c r="CR6" s="120">
        <v>11</v>
      </c>
      <c r="CS6" s="120">
        <v>12</v>
      </c>
      <c r="CT6" s="120">
        <v>13</v>
      </c>
      <c r="CU6" s="120">
        <v>16</v>
      </c>
      <c r="CV6" s="21">
        <v>17</v>
      </c>
      <c r="CW6" s="20">
        <v>2</v>
      </c>
      <c r="CX6" s="120">
        <v>3</v>
      </c>
      <c r="CY6" s="120">
        <v>5</v>
      </c>
      <c r="CZ6" s="120">
        <v>6</v>
      </c>
      <c r="DA6" s="120">
        <v>7</v>
      </c>
      <c r="DB6" s="21">
        <v>9</v>
      </c>
      <c r="DC6" s="20">
        <v>10</v>
      </c>
      <c r="DD6" s="120">
        <v>11</v>
      </c>
      <c r="DE6" s="120">
        <v>12</v>
      </c>
      <c r="DF6" s="120">
        <v>13</v>
      </c>
      <c r="DG6" s="120">
        <v>16</v>
      </c>
      <c r="DH6" s="21">
        <v>17</v>
      </c>
      <c r="DI6" s="20">
        <v>2</v>
      </c>
      <c r="DJ6" s="120">
        <v>3</v>
      </c>
      <c r="DK6" s="120">
        <v>5</v>
      </c>
      <c r="DL6" s="120">
        <v>6</v>
      </c>
      <c r="DM6" s="120">
        <v>7</v>
      </c>
      <c r="DN6" s="21">
        <v>9</v>
      </c>
      <c r="DO6" s="20">
        <v>10</v>
      </c>
      <c r="DP6" s="120">
        <v>11</v>
      </c>
      <c r="DQ6" s="120">
        <v>12</v>
      </c>
      <c r="DR6" s="120">
        <v>13</v>
      </c>
      <c r="DS6" s="120">
        <v>16</v>
      </c>
      <c r="DT6" s="21">
        <v>17</v>
      </c>
      <c r="DU6" s="20">
        <v>18</v>
      </c>
      <c r="DV6" s="120">
        <v>19</v>
      </c>
      <c r="DW6" s="21">
        <v>21</v>
      </c>
      <c r="DX6" s="20">
        <v>22</v>
      </c>
      <c r="DY6" s="120">
        <v>23</v>
      </c>
      <c r="DZ6" s="120">
        <v>25</v>
      </c>
      <c r="EA6" s="21">
        <v>26</v>
      </c>
      <c r="EB6" s="120">
        <v>27</v>
      </c>
      <c r="EC6" s="21">
        <v>28</v>
      </c>
    </row>
    <row r="7" spans="1:133" ht="13.5" customHeight="1" thickBot="1" x14ac:dyDescent="0.25">
      <c r="A7" s="121" t="s">
        <v>10</v>
      </c>
      <c r="B7" s="32">
        <v>0.27379999999999999</v>
      </c>
      <c r="C7" s="124">
        <v>0.9</v>
      </c>
      <c r="D7" s="33">
        <f>SUM(((B7*0.67)*0.35)+(C7*0.6))</f>
        <v>0.60420610000000008</v>
      </c>
      <c r="E7" s="32">
        <v>0.4</v>
      </c>
      <c r="F7" s="124">
        <v>0.5</v>
      </c>
      <c r="G7" s="33">
        <f>SUM(((E7*0.67)*0.35)+(F7*0.6))</f>
        <v>0.39379999999999998</v>
      </c>
      <c r="H7" s="125">
        <f>SUM(E7-B7)</f>
        <v>0.12620000000000003</v>
      </c>
      <c r="I7" s="126">
        <f>(E7/B7-1)*100</f>
        <v>46.092037983929892</v>
      </c>
      <c r="J7" s="189">
        <f>SUM(F7-C7)</f>
        <v>-0.4</v>
      </c>
      <c r="K7" s="126">
        <f>(F7/C7-1)*100</f>
        <v>-44.444444444444443</v>
      </c>
      <c r="L7" s="127">
        <f>G7-D7</f>
        <v>-0.2104061000000001</v>
      </c>
      <c r="M7" s="26">
        <f t="shared" ref="M7:M11" si="0">(G7/D7-1)*100</f>
        <v>-34.823564343359003</v>
      </c>
      <c r="N7" s="32">
        <v>0.3</v>
      </c>
      <c r="O7" s="124">
        <v>0.9</v>
      </c>
      <c r="P7" s="33">
        <f>SUM(((N7*0.67)*0.35)+(O7*0.6))</f>
        <v>0.61035000000000006</v>
      </c>
      <c r="Q7" s="32">
        <v>0.42</v>
      </c>
      <c r="R7" s="124">
        <v>0.3</v>
      </c>
      <c r="S7" s="33">
        <f>SUM(((Q7*0.67)*0.35)+(R7*0.6))</f>
        <v>0.27849000000000002</v>
      </c>
      <c r="T7" s="125">
        <f>SUM(Q7-N7)</f>
        <v>0.12</v>
      </c>
      <c r="U7" s="126">
        <f>(Q7/N7-1)*100</f>
        <v>39.999999999999993</v>
      </c>
      <c r="V7" s="189">
        <f>SUM(R7-O7)</f>
        <v>-0.60000000000000009</v>
      </c>
      <c r="W7" s="126">
        <f>(R7/O7-1)*100</f>
        <v>-66.666666666666671</v>
      </c>
      <c r="X7" s="127">
        <f>S7-P7</f>
        <v>-0.33186000000000004</v>
      </c>
      <c r="Y7" s="26">
        <f t="shared" ref="Y7:Y11" si="1">(S7/P7-1)*100</f>
        <v>-54.372081592528886</v>
      </c>
      <c r="Z7" s="32">
        <v>0.4</v>
      </c>
      <c r="AA7" s="124">
        <v>0.7</v>
      </c>
      <c r="AB7" s="33">
        <f>SUM(((Z7*0.67)*0.35)+(AA7*0.6))</f>
        <v>0.51380000000000003</v>
      </c>
      <c r="AC7" s="32">
        <v>0.6</v>
      </c>
      <c r="AD7" s="124">
        <v>0.3</v>
      </c>
      <c r="AE7" s="33">
        <f>SUM(((AC7*0.67)*0.35)+(AD7*0.6))</f>
        <v>0.32069999999999999</v>
      </c>
      <c r="AF7" s="190">
        <f>SUM(AC7-Z7)</f>
        <v>0.19999999999999996</v>
      </c>
      <c r="AG7" s="126">
        <f>(AC7/Z7-1)*100</f>
        <v>49.999999999999979</v>
      </c>
      <c r="AH7" s="128">
        <f>SUM(AD7-AA7)</f>
        <v>-0.39999999999999997</v>
      </c>
      <c r="AI7" s="126">
        <f>(AD7/AA7-1)*100</f>
        <v>-57.142857142857139</v>
      </c>
      <c r="AJ7" s="127">
        <f>AE7-AB7</f>
        <v>-0.19310000000000005</v>
      </c>
      <c r="AK7" s="26">
        <f t="shared" ref="AK7:AK11" si="2">(AE7/AB7-1)*100</f>
        <v>-37.582717010509938</v>
      </c>
      <c r="AL7" s="129">
        <f>SUM(B7+N7+Z7)</f>
        <v>0.9738</v>
      </c>
      <c r="AM7" s="129">
        <f>SUM(C7+O7+AA7)</f>
        <v>2.5</v>
      </c>
      <c r="AN7" s="130">
        <f>SUM(((AL7*0.67)*0.35)+(AM7*0.6))</f>
        <v>1.7283561000000001</v>
      </c>
      <c r="AO7" s="122">
        <f>SUM(E7+Q7+AC7)</f>
        <v>1.42</v>
      </c>
      <c r="AP7" s="122">
        <f>SUM(F7+R7+AD7)</f>
        <v>1.1000000000000001</v>
      </c>
      <c r="AQ7" s="33">
        <f>SUM(((AO7*0.67)*0.35)+(AP7*0.6))</f>
        <v>0.99299000000000004</v>
      </c>
      <c r="AR7" s="33">
        <v>4.95</v>
      </c>
      <c r="AS7" s="127">
        <f>AQ7-AR7</f>
        <v>-3.9570100000000004</v>
      </c>
      <c r="AT7" s="26">
        <f>(AQ7/AR7-1)*100</f>
        <v>-79.939595959595962</v>
      </c>
      <c r="AU7" s="32">
        <v>0.2</v>
      </c>
      <c r="AV7" s="124">
        <v>0.3</v>
      </c>
      <c r="AW7" s="33">
        <f>SUM(((AU7*0.67)*0.35)+(AV7*0.6))</f>
        <v>0.22689999999999999</v>
      </c>
      <c r="AX7" s="32">
        <v>0</v>
      </c>
      <c r="AY7" s="124">
        <v>0</v>
      </c>
      <c r="AZ7" s="33">
        <f t="shared" ref="AZ7:AZ10" si="3">SUM(((AX7*0.67)*0.35)+(AY7*0.6))</f>
        <v>0</v>
      </c>
      <c r="BA7" s="131">
        <f>SUM(AX7-AU7)</f>
        <v>-0.2</v>
      </c>
      <c r="BB7" s="126">
        <f t="shared" ref="BB7:BB11" si="4">(AX7/AU7-1)*100</f>
        <v>-100</v>
      </c>
      <c r="BC7" s="126">
        <f>SUM(AY7-AV7)</f>
        <v>-0.3</v>
      </c>
      <c r="BD7" s="126">
        <f t="shared" ref="BD7:BD11" si="5">(AY7/AV7-1)*100</f>
        <v>-100</v>
      </c>
      <c r="BE7" s="127">
        <f>AZ7-AW7</f>
        <v>-0.22689999999999999</v>
      </c>
      <c r="BF7" s="26">
        <f t="shared" ref="BF7:BF11" si="6">(AZ7/AW7-1)*100</f>
        <v>-100</v>
      </c>
      <c r="BG7" s="129">
        <f>AU7</f>
        <v>0.2</v>
      </c>
      <c r="BH7" s="132">
        <f>AV7</f>
        <v>0.3</v>
      </c>
      <c r="BI7" s="130">
        <f>SUM(((BG7*0.67)*0.35)+(BH7*0.6))</f>
        <v>0.22689999999999999</v>
      </c>
      <c r="BJ7" s="122">
        <f>AX7</f>
        <v>0</v>
      </c>
      <c r="BK7" s="123">
        <f>AY7</f>
        <v>0</v>
      </c>
      <c r="BL7" s="33">
        <f>SUM(((BJ7*0.67)*0.35)+(BK7*0.6))</f>
        <v>0</v>
      </c>
      <c r="BM7" s="33">
        <v>0.84</v>
      </c>
      <c r="BN7" s="127">
        <f>BL7-BM7</f>
        <v>-0.84</v>
      </c>
      <c r="BO7" s="26">
        <f t="shared" ref="BO7:BO11" si="7">(BL7/BM7-1)*100</f>
        <v>-100</v>
      </c>
      <c r="BP7" s="122">
        <v>0</v>
      </c>
      <c r="BQ7" s="123">
        <v>0</v>
      </c>
      <c r="BR7" s="33">
        <f>SUM(((BP7*0.67)*0.35)+(BQ7*0.6))</f>
        <v>0</v>
      </c>
      <c r="BS7" s="32">
        <v>0</v>
      </c>
      <c r="BT7" s="124">
        <v>0</v>
      </c>
      <c r="BU7" s="33">
        <f>SUM(((BS7*0.67)*0.35)+(BT7*0.6))</f>
        <v>0</v>
      </c>
      <c r="BV7" s="125">
        <f>SUM(BS7-BP7)</f>
        <v>0</v>
      </c>
      <c r="BW7" s="126">
        <v>100</v>
      </c>
      <c r="BX7" s="128">
        <f>SUM(BT7-BQ7)</f>
        <v>0</v>
      </c>
      <c r="BY7" s="126">
        <v>100</v>
      </c>
      <c r="BZ7" s="127">
        <f>BU7-BR7</f>
        <v>0</v>
      </c>
      <c r="CA7" s="26">
        <v>100</v>
      </c>
      <c r="CB7" s="129">
        <v>0</v>
      </c>
      <c r="CC7" s="132">
        <v>0</v>
      </c>
      <c r="CD7" s="130">
        <f>SUM(((CB7*0.67)*0.35)+(CC7*0.6))</f>
        <v>0</v>
      </c>
      <c r="CE7" s="122">
        <v>0</v>
      </c>
      <c r="CF7" s="123">
        <v>0</v>
      </c>
      <c r="CG7" s="33">
        <f>SUM(((CE7*0.67)*0.35)+(CF7*0.6))</f>
        <v>0</v>
      </c>
      <c r="CH7" s="33">
        <v>0</v>
      </c>
      <c r="CI7" s="127">
        <f>CG7-CH7</f>
        <v>0</v>
      </c>
      <c r="CJ7" s="26" t="e">
        <f t="shared" ref="CJ7:CJ10" si="8">(CG7/CH7-1)*100</f>
        <v>#DIV/0!</v>
      </c>
      <c r="CK7" s="32">
        <v>0.15</v>
      </c>
      <c r="CL7" s="124">
        <v>0.25</v>
      </c>
      <c r="CM7" s="33">
        <f>SUM(((CK7*0.67)*0.35)+(CL7*0.6))</f>
        <v>0.18517499999999998</v>
      </c>
      <c r="CN7" s="32">
        <v>0</v>
      </c>
      <c r="CO7" s="124">
        <v>0</v>
      </c>
      <c r="CP7" s="33">
        <f>SUM(((CN7*0.67)*0.35)+(CO7*0.6))</f>
        <v>0</v>
      </c>
      <c r="CQ7" s="125">
        <f>SUM(CN7-CK7)</f>
        <v>-0.15</v>
      </c>
      <c r="CR7" s="126">
        <f>(CN7/CK7-1)*100</f>
        <v>-100</v>
      </c>
      <c r="CS7" s="128">
        <f>SUM(CO7-CL7)</f>
        <v>-0.25</v>
      </c>
      <c r="CT7" s="126">
        <f>(CO7/CL7-1)*100</f>
        <v>-100</v>
      </c>
      <c r="CU7" s="127">
        <f>CP7-CM7</f>
        <v>-0.18517499999999998</v>
      </c>
      <c r="CV7" s="26">
        <f t="shared" ref="CV7:CV11" si="9">(CP7/CM7-1)*100</f>
        <v>-100</v>
      </c>
      <c r="CW7" s="32">
        <v>0.2</v>
      </c>
      <c r="CX7" s="124">
        <v>0.7</v>
      </c>
      <c r="CY7" s="33">
        <f>SUM(((CW7*0.67)*0.35)+(CX7*0.6))</f>
        <v>0.46689999999999998</v>
      </c>
      <c r="CZ7" s="32">
        <v>0</v>
      </c>
      <c r="DA7" s="124">
        <v>0</v>
      </c>
      <c r="DB7" s="33">
        <f>SUM(((CZ7*0.67)*0.35)+(DA7*0.6))</f>
        <v>0</v>
      </c>
      <c r="DC7" s="125">
        <f>SUM(CZ7-CW7)</f>
        <v>-0.2</v>
      </c>
      <c r="DD7" s="126">
        <f>(CZ7/CW7-1)*100</f>
        <v>-100</v>
      </c>
      <c r="DE7" s="128">
        <f>SUM(DA7-CX7)</f>
        <v>-0.7</v>
      </c>
      <c r="DF7" s="126">
        <f>(DA7/CX7-1)*100</f>
        <v>-100</v>
      </c>
      <c r="DG7" s="127">
        <f>DB7-CY7</f>
        <v>-0.46689999999999998</v>
      </c>
      <c r="DH7" s="26">
        <f t="shared" ref="DH7:DH11" si="10">(DB7/CY7-1)*100</f>
        <v>-100</v>
      </c>
      <c r="DI7" s="32">
        <v>0.4</v>
      </c>
      <c r="DJ7" s="124">
        <v>0.7</v>
      </c>
      <c r="DK7" s="33">
        <f>SUM(((DI7*0.67)*0.35)+(DJ7*0.6))</f>
        <v>0.51380000000000003</v>
      </c>
      <c r="DL7" s="32">
        <v>0</v>
      </c>
      <c r="DM7" s="124">
        <v>0</v>
      </c>
      <c r="DN7" s="33">
        <f>SUM(((DL7*0.67)*0.35)+(DM7*0.6))</f>
        <v>0</v>
      </c>
      <c r="DO7" s="125">
        <f>SUM(DL7-DI7)</f>
        <v>-0.4</v>
      </c>
      <c r="DP7" s="126">
        <f>(DL7/DI7-1)*100</f>
        <v>-100</v>
      </c>
      <c r="DQ7" s="128">
        <f>SUM(DM7-DJ7)</f>
        <v>-0.7</v>
      </c>
      <c r="DR7" s="126">
        <f>(DM7/DJ7-1)*100</f>
        <v>-100</v>
      </c>
      <c r="DS7" s="127">
        <f>DN7-DK7</f>
        <v>-0.51380000000000003</v>
      </c>
      <c r="DT7" s="26">
        <f t="shared" ref="DT7:DT11" si="11">(DN7/DK7-1)*100</f>
        <v>-100</v>
      </c>
      <c r="DU7" s="129">
        <f>SUM(CK7+CW7+DI7)</f>
        <v>0.75</v>
      </c>
      <c r="DV7" s="129">
        <f>SUM(CL7+CX7+DJ7)</f>
        <v>1.65</v>
      </c>
      <c r="DW7" s="130">
        <f>SUM(((DU7*0.67)*0.35)+(DV7*0.6))</f>
        <v>1.1658749999999998</v>
      </c>
      <c r="DX7" s="122">
        <f>SUM(CN7+CZ7+DL7)</f>
        <v>0</v>
      </c>
      <c r="DY7" s="122">
        <f>SUM(CO7+DA7+DM7)</f>
        <v>0</v>
      </c>
      <c r="DZ7" s="33">
        <f>SUM(((DX7*0.67)*0.35)+(DY7*0.6))</f>
        <v>0</v>
      </c>
      <c r="EA7" s="33">
        <v>3.87</v>
      </c>
      <c r="EB7" s="127">
        <f>DZ7-EA7</f>
        <v>-3.87</v>
      </c>
      <c r="EC7" s="26">
        <f>(DZ7/EA7-1)*100</f>
        <v>-100</v>
      </c>
    </row>
    <row r="8" spans="1:133" ht="13.5" customHeight="1" thickBot="1" x14ac:dyDescent="0.25">
      <c r="A8" s="2" t="s">
        <v>101</v>
      </c>
      <c r="B8" s="22">
        <v>1</v>
      </c>
      <c r="C8" s="47">
        <v>2.3130000000000002</v>
      </c>
      <c r="D8" s="33">
        <f t="shared" ref="D8:D10" si="12">SUM(((B8*0.67)*0.35)+(C8*0.6))</f>
        <v>1.6223000000000001</v>
      </c>
      <c r="E8" s="22">
        <v>1</v>
      </c>
      <c r="F8" s="47">
        <v>2.86</v>
      </c>
      <c r="G8" s="33">
        <f t="shared" ref="G8:G10" si="13">SUM(((E8*0.67)*0.35)+(F8*0.6))</f>
        <v>1.9504999999999999</v>
      </c>
      <c r="H8" s="125">
        <f>SUM(E8-B8)</f>
        <v>0</v>
      </c>
      <c r="I8" s="126">
        <f>(E8/B8-1)*100</f>
        <v>0</v>
      </c>
      <c r="J8" s="128">
        <f>SUM(F8-C8)</f>
        <v>0.54699999999999971</v>
      </c>
      <c r="K8" s="126">
        <f>(F8/C8-1)*100</f>
        <v>23.648940769563321</v>
      </c>
      <c r="L8" s="127">
        <f>G8-D8</f>
        <v>0.32819999999999983</v>
      </c>
      <c r="M8" s="148">
        <f t="shared" si="0"/>
        <v>20.230536892066798</v>
      </c>
      <c r="N8" s="22">
        <v>1</v>
      </c>
      <c r="O8" s="47">
        <v>1.9950000000000001</v>
      </c>
      <c r="P8" s="33">
        <f t="shared" ref="P8:P10" si="14">SUM(((N8*0.67)*0.35)+(O8*0.6))</f>
        <v>1.4315</v>
      </c>
      <c r="Q8" s="22">
        <v>0.5</v>
      </c>
      <c r="R8" s="47">
        <v>1.8440000000000001</v>
      </c>
      <c r="S8" s="33">
        <f t="shared" ref="S8:S10" si="15">SUM(((Q8*0.67)*0.35)+(R8*0.6))</f>
        <v>1.2236500000000001</v>
      </c>
      <c r="T8" s="125">
        <f>SUM(Q8-N8)</f>
        <v>-0.5</v>
      </c>
      <c r="U8" s="126">
        <f>(Q8/N8-1)*100</f>
        <v>-50</v>
      </c>
      <c r="V8" s="128">
        <f>SUM(R8-O8)</f>
        <v>-0.15100000000000002</v>
      </c>
      <c r="W8" s="126">
        <f>(R8/O8-1)*100</f>
        <v>-7.5689223057644135</v>
      </c>
      <c r="X8" s="127">
        <f>S8-P8</f>
        <v>-0.20784999999999987</v>
      </c>
      <c r="Y8" s="26">
        <f t="shared" si="1"/>
        <v>-14.519734544184415</v>
      </c>
      <c r="Z8" s="22">
        <v>0.5</v>
      </c>
      <c r="AA8" s="47">
        <v>2.2549999999999999</v>
      </c>
      <c r="AB8" s="33">
        <f t="shared" ref="AB8:AB10" si="16">SUM(((Z8*0.67)*0.35)+(AA8*0.6))</f>
        <v>1.4702500000000001</v>
      </c>
      <c r="AC8" s="22">
        <v>0.5</v>
      </c>
      <c r="AD8" s="47">
        <v>1.7</v>
      </c>
      <c r="AE8" s="33">
        <f t="shared" ref="AE8:AE10" si="17">SUM(((AC8*0.67)*0.35)+(AD8*0.6))</f>
        <v>1.1372500000000001</v>
      </c>
      <c r="AF8" s="125">
        <f>SUM(AC8-Z8)</f>
        <v>0</v>
      </c>
      <c r="AG8" s="126">
        <f>(AC8/Z8-1)*100</f>
        <v>0</v>
      </c>
      <c r="AH8" s="128">
        <f>SUM(AD8-AA8)</f>
        <v>-0.55499999999999994</v>
      </c>
      <c r="AI8" s="126">
        <f>(AD8/AA8-1)*100</f>
        <v>-24.611973392461195</v>
      </c>
      <c r="AJ8" s="127">
        <f>AE8-AB8</f>
        <v>-0.33299999999999996</v>
      </c>
      <c r="AK8" s="26">
        <f t="shared" si="2"/>
        <v>-22.649209318143171</v>
      </c>
      <c r="AL8" s="129">
        <f t="shared" ref="AL8:AL10" si="18">SUM(B8+N8+Z8)</f>
        <v>2.5</v>
      </c>
      <c r="AM8" s="129">
        <f t="shared" ref="AM8:AM10" si="19">SUM(C8+O8+AA8)</f>
        <v>6.5629999999999997</v>
      </c>
      <c r="AN8" s="130">
        <f t="shared" ref="AN8:AN10" si="20">SUM(((AL8*0.67)*0.35)+(AM8*0.6))</f>
        <v>4.5240499999999999</v>
      </c>
      <c r="AO8" s="122">
        <f t="shared" ref="AO8:AO10" si="21">SUM(E8+Q8+AC8)</f>
        <v>2</v>
      </c>
      <c r="AP8" s="122">
        <f t="shared" ref="AP8:AP10" si="22">SUM(F8+R8+AD8)</f>
        <v>6.4039999999999999</v>
      </c>
      <c r="AQ8" s="33">
        <f t="shared" ref="AQ8:AQ9" si="23">SUM(((AO8*0.67)*0.35)+(AP8*0.6))</f>
        <v>4.3113999999999999</v>
      </c>
      <c r="AR8" s="33">
        <v>8.25</v>
      </c>
      <c r="AS8" s="127">
        <f t="shared" ref="AS8:AS10" si="24">AQ8-AR8</f>
        <v>-3.9386000000000001</v>
      </c>
      <c r="AT8" s="26">
        <f t="shared" ref="AT8:AT10" si="25">(AQ8/AR8-1)*100</f>
        <v>-47.740606060606062</v>
      </c>
      <c r="AU8" s="22">
        <v>0.1</v>
      </c>
      <c r="AV8" s="47">
        <v>0.35599999999999998</v>
      </c>
      <c r="AW8" s="33">
        <f t="shared" ref="AW8:AW10" si="26">SUM(((AU8*0.67)*0.35)+(AV8*0.6))</f>
        <v>0.23704999999999998</v>
      </c>
      <c r="AX8" s="22">
        <v>0</v>
      </c>
      <c r="AY8" s="47">
        <v>0</v>
      </c>
      <c r="AZ8" s="33">
        <f t="shared" si="3"/>
        <v>0</v>
      </c>
      <c r="BA8" s="131">
        <f>SUM(AX8-AU8)</f>
        <v>-0.1</v>
      </c>
      <c r="BB8" s="126">
        <f t="shared" si="4"/>
        <v>-100</v>
      </c>
      <c r="BC8" s="126">
        <f>SUM(AY8-AV8)</f>
        <v>-0.35599999999999998</v>
      </c>
      <c r="BD8" s="126">
        <f t="shared" si="5"/>
        <v>-100</v>
      </c>
      <c r="BE8" s="127">
        <f>AZ8-AW8</f>
        <v>-0.23704999999999998</v>
      </c>
      <c r="BF8" s="26">
        <f t="shared" si="6"/>
        <v>-100</v>
      </c>
      <c r="BG8" s="129">
        <f t="shared" ref="BG8:BG10" si="27">AU8</f>
        <v>0.1</v>
      </c>
      <c r="BH8" s="132">
        <f t="shared" ref="BH8:BH10" si="28">AV8</f>
        <v>0.35599999999999998</v>
      </c>
      <c r="BI8" s="130">
        <f t="shared" ref="BI8:BI9" si="29">SUM(((BG8*0.67)*0.35)+(BH8*0.6))</f>
        <v>0.23704999999999998</v>
      </c>
      <c r="BJ8" s="122">
        <f t="shared" ref="BJ8:BJ10" si="30">AX8</f>
        <v>0</v>
      </c>
      <c r="BK8" s="123">
        <f t="shared" ref="BK8:BK10" si="31">AY8</f>
        <v>0</v>
      </c>
      <c r="BL8" s="33">
        <f t="shared" ref="BL8:BL10" si="32">SUM(((BJ8*0.67)*0.35)+(BK8*0.6))</f>
        <v>0</v>
      </c>
      <c r="BM8" s="33">
        <v>1.4</v>
      </c>
      <c r="BN8" s="127">
        <f t="shared" ref="BN8:BN10" si="33">BL8-BM8</f>
        <v>-1.4</v>
      </c>
      <c r="BO8" s="26">
        <f t="shared" si="7"/>
        <v>-100</v>
      </c>
      <c r="BP8" s="13">
        <v>0</v>
      </c>
      <c r="BQ8" s="47">
        <v>0</v>
      </c>
      <c r="BR8" s="33">
        <f t="shared" ref="BR8:BR10" si="34">SUM(((BP8*0.67)*0.35)+(BQ8*0.6))</f>
        <v>0</v>
      </c>
      <c r="BS8" s="22">
        <v>0</v>
      </c>
      <c r="BT8" s="47">
        <v>0</v>
      </c>
      <c r="BU8" s="33">
        <f t="shared" ref="BU8:BU10" si="35">SUM(((BS8*0.67)*0.35)+(BT8*0.6))</f>
        <v>0</v>
      </c>
      <c r="BV8" s="125">
        <f>SUM(BS8-BP8)</f>
        <v>0</v>
      </c>
      <c r="BW8" s="126">
        <v>100</v>
      </c>
      <c r="BX8" s="128">
        <f>SUM(BT8-BQ8)</f>
        <v>0</v>
      </c>
      <c r="BY8" s="126">
        <v>100</v>
      </c>
      <c r="BZ8" s="127">
        <f>BU8-BR8</f>
        <v>0</v>
      </c>
      <c r="CA8" s="26">
        <v>100</v>
      </c>
      <c r="CB8" s="133">
        <v>0</v>
      </c>
      <c r="CC8" s="45">
        <v>0</v>
      </c>
      <c r="CD8" s="130">
        <f t="shared" ref="CD8:CD9" si="36">SUM(((CB8*0.67)*0.35)+(CC8*0.6))</f>
        <v>0</v>
      </c>
      <c r="CE8" s="13">
        <v>0</v>
      </c>
      <c r="CF8" s="47">
        <v>0</v>
      </c>
      <c r="CG8" s="33">
        <f t="shared" ref="CG8:CG10" si="37">SUM(((CE8*0.67)*0.35)+(CF8*0.6))</f>
        <v>0</v>
      </c>
      <c r="CH8" s="33">
        <v>0</v>
      </c>
      <c r="CI8" s="127">
        <f t="shared" ref="CI8:CI10" si="38">CG8-CH8</f>
        <v>0</v>
      </c>
      <c r="CJ8" s="26" t="e">
        <f t="shared" si="8"/>
        <v>#DIV/0!</v>
      </c>
      <c r="CK8" s="22">
        <v>0.4</v>
      </c>
      <c r="CL8" s="47">
        <v>0.66400000000000003</v>
      </c>
      <c r="CM8" s="33">
        <f t="shared" ref="CM8:CM9" si="39">SUM(((CK8*0.67)*0.35)+(CL8*0.6))</f>
        <v>0.49220000000000003</v>
      </c>
      <c r="CN8" s="22">
        <v>0</v>
      </c>
      <c r="CO8" s="47">
        <v>0</v>
      </c>
      <c r="CP8" s="33">
        <f t="shared" ref="CP8:CP10" si="40">SUM(((CN8*0.67)*0.35)+(CO8*0.6))</f>
        <v>0</v>
      </c>
      <c r="CQ8" s="125">
        <f>SUM(CN8-CK8)</f>
        <v>-0.4</v>
      </c>
      <c r="CR8" s="126">
        <f>(CN8/CK8-1)*100</f>
        <v>-100</v>
      </c>
      <c r="CS8" s="128">
        <f>SUM(CO8-CL8)</f>
        <v>-0.66400000000000003</v>
      </c>
      <c r="CT8" s="126">
        <f>(CO8/CL8-1)*100</f>
        <v>-100</v>
      </c>
      <c r="CU8" s="127">
        <f>CP8-CM8</f>
        <v>-0.49220000000000003</v>
      </c>
      <c r="CV8" s="26">
        <f t="shared" si="9"/>
        <v>-100</v>
      </c>
      <c r="CW8" s="22">
        <v>0.5</v>
      </c>
      <c r="CX8" s="47">
        <v>2.218</v>
      </c>
      <c r="CY8" s="33">
        <f t="shared" ref="CY8:CY9" si="41">SUM(((CW8*0.67)*0.35)+(CX8*0.6))</f>
        <v>1.4480500000000001</v>
      </c>
      <c r="CZ8" s="22">
        <v>0</v>
      </c>
      <c r="DA8" s="47">
        <v>0</v>
      </c>
      <c r="DB8" s="33">
        <f t="shared" ref="DB8:DB10" si="42">SUM(((CZ8*0.67)*0.35)+(DA8*0.6))</f>
        <v>0</v>
      </c>
      <c r="DC8" s="125">
        <f>SUM(CZ8-CW8)</f>
        <v>-0.5</v>
      </c>
      <c r="DD8" s="126">
        <f>(CZ8/CW8-1)*100</f>
        <v>-100</v>
      </c>
      <c r="DE8" s="128">
        <f>SUM(DA8-CX8)</f>
        <v>-2.218</v>
      </c>
      <c r="DF8" s="126">
        <f>(DA8/CX8-1)*100</f>
        <v>-100</v>
      </c>
      <c r="DG8" s="127">
        <f>DB8-CY8</f>
        <v>-1.4480500000000001</v>
      </c>
      <c r="DH8" s="26">
        <f t="shared" si="10"/>
        <v>-100</v>
      </c>
      <c r="DI8" s="22">
        <v>0.5</v>
      </c>
      <c r="DJ8" s="47">
        <v>2.4900000000000002</v>
      </c>
      <c r="DK8" s="33">
        <f t="shared" ref="DK8:DK9" si="43">SUM(((DI8*0.67)*0.35)+(DJ8*0.6))</f>
        <v>1.6112500000000001</v>
      </c>
      <c r="DL8" s="22">
        <v>0</v>
      </c>
      <c r="DM8" s="47">
        <v>0</v>
      </c>
      <c r="DN8" s="33">
        <f t="shared" ref="DN8:DN10" si="44">SUM(((DL8*0.67)*0.35)+(DM8*0.6))</f>
        <v>0</v>
      </c>
      <c r="DO8" s="125">
        <f>SUM(DL8-DI8)</f>
        <v>-0.5</v>
      </c>
      <c r="DP8" s="126">
        <f>(DL8/DI8-1)*100</f>
        <v>-100</v>
      </c>
      <c r="DQ8" s="128">
        <f>SUM(DM8-DJ8)</f>
        <v>-2.4900000000000002</v>
      </c>
      <c r="DR8" s="126">
        <f>(DM8/DJ8-1)*100</f>
        <v>-100</v>
      </c>
      <c r="DS8" s="127">
        <f>DN8-DK8</f>
        <v>-1.6112500000000001</v>
      </c>
      <c r="DT8" s="26">
        <f t="shared" si="11"/>
        <v>-100</v>
      </c>
      <c r="DU8" s="129">
        <f t="shared" ref="DU8:DU10" si="45">SUM(CK8+CW8+DI8)</f>
        <v>1.4</v>
      </c>
      <c r="DV8" s="129">
        <f t="shared" ref="DV8:DV10" si="46">SUM(CL8+CX8+DJ8)</f>
        <v>5.3719999999999999</v>
      </c>
      <c r="DW8" s="130">
        <f t="shared" ref="DW8:DW10" si="47">SUM(((DU8*0.67)*0.35)+(DV8*0.6))</f>
        <v>3.5514999999999999</v>
      </c>
      <c r="DX8" s="122">
        <f t="shared" ref="DX8:DX10" si="48">SUM(CN8+CZ8+DL8)</f>
        <v>0</v>
      </c>
      <c r="DY8" s="122">
        <f t="shared" ref="DY8:DY10" si="49">SUM(CO8+DA8+DM8)</f>
        <v>0</v>
      </c>
      <c r="DZ8" s="33">
        <f t="shared" ref="DZ8:DZ10" si="50">SUM(((DX8*0.67)*0.35)+(DY8*0.6))</f>
        <v>0</v>
      </c>
      <c r="EA8" s="33">
        <v>6.46</v>
      </c>
      <c r="EB8" s="127">
        <f t="shared" ref="EB8:EB10" si="51">DZ8-EA8</f>
        <v>-6.46</v>
      </c>
      <c r="EC8" s="26">
        <f t="shared" ref="EC8:EC10" si="52">(DZ8/EA8-1)*100</f>
        <v>-100</v>
      </c>
    </row>
    <row r="9" spans="1:133" ht="13.5" customHeight="1" thickBot="1" x14ac:dyDescent="0.25">
      <c r="A9" s="2" t="s">
        <v>102</v>
      </c>
      <c r="B9" s="22">
        <v>1.3030999999999999</v>
      </c>
      <c r="C9" s="47">
        <v>6.33</v>
      </c>
      <c r="D9" s="33">
        <f t="shared" si="12"/>
        <v>4.1035769499999999</v>
      </c>
      <c r="E9" s="22">
        <v>1</v>
      </c>
      <c r="F9" s="47">
        <v>8.8439999999999994</v>
      </c>
      <c r="G9" s="33">
        <f t="shared" si="13"/>
        <v>5.5408999999999988</v>
      </c>
      <c r="H9" s="190">
        <f>SUM(E9-B9)</f>
        <v>-0.30309999999999993</v>
      </c>
      <c r="I9" s="126">
        <f>(E9/B9-1)*100</f>
        <v>-23.259918655513768</v>
      </c>
      <c r="J9" s="128">
        <f>SUM(F9-C9)</f>
        <v>2.5139999999999993</v>
      </c>
      <c r="K9" s="126">
        <f>(F9/C9-1)*100</f>
        <v>39.715639810426538</v>
      </c>
      <c r="L9" s="127">
        <f>G9-D9</f>
        <v>1.4373230499999989</v>
      </c>
      <c r="M9" s="148">
        <f t="shared" si="0"/>
        <v>35.026102044948829</v>
      </c>
      <c r="N9" s="22">
        <v>2</v>
      </c>
      <c r="O9" s="47">
        <v>5.5880000000000001</v>
      </c>
      <c r="P9" s="33">
        <f t="shared" si="14"/>
        <v>3.8217999999999996</v>
      </c>
      <c r="Q9" s="22">
        <v>1</v>
      </c>
      <c r="R9" s="47">
        <v>5.3620000000000001</v>
      </c>
      <c r="S9" s="33">
        <f t="shared" si="15"/>
        <v>3.4517000000000002</v>
      </c>
      <c r="T9" s="125">
        <f>SUM(Q9-N9)</f>
        <v>-1</v>
      </c>
      <c r="U9" s="126">
        <f>(Q9/N9-1)*100</f>
        <v>-50</v>
      </c>
      <c r="V9" s="128">
        <f>SUM(R9-O9)</f>
        <v>-0.22599999999999998</v>
      </c>
      <c r="W9" s="126">
        <f>(R9/O9-1)*100</f>
        <v>-4.0443808160343542</v>
      </c>
      <c r="X9" s="127">
        <f>S9-P9</f>
        <v>-0.37009999999999943</v>
      </c>
      <c r="Y9" s="26">
        <f t="shared" si="1"/>
        <v>-9.6839185724004295</v>
      </c>
      <c r="Z9" s="22">
        <v>2</v>
      </c>
      <c r="AA9" s="47">
        <v>5.6150000000000002</v>
      </c>
      <c r="AB9" s="33">
        <f t="shared" si="16"/>
        <v>3.8380000000000001</v>
      </c>
      <c r="AC9" s="22">
        <v>1.21</v>
      </c>
      <c r="AD9" s="47">
        <v>2.9</v>
      </c>
      <c r="AE9" s="33">
        <f t="shared" si="17"/>
        <v>2.0237449999999999</v>
      </c>
      <c r="AF9" s="125">
        <f>SUM(AC9-Z9)</f>
        <v>-0.79</v>
      </c>
      <c r="AG9" s="126">
        <f>(AC9/Z9-1)*100</f>
        <v>-39.5</v>
      </c>
      <c r="AH9" s="189">
        <f>SUM(AD9-AA9)</f>
        <v>-2.7150000000000003</v>
      </c>
      <c r="AI9" s="126">
        <f>(AD9/AA9-1)*100</f>
        <v>-48.352626892252893</v>
      </c>
      <c r="AJ9" s="127">
        <f>AE9-AB9</f>
        <v>-1.8142550000000002</v>
      </c>
      <c r="AK9" s="26">
        <f t="shared" si="2"/>
        <v>-47.270844189682123</v>
      </c>
      <c r="AL9" s="129">
        <f t="shared" si="18"/>
        <v>5.3030999999999997</v>
      </c>
      <c r="AM9" s="129">
        <f t="shared" si="19"/>
        <v>17.533000000000001</v>
      </c>
      <c r="AN9" s="130">
        <f t="shared" si="20"/>
        <v>11.76337695</v>
      </c>
      <c r="AO9" s="122">
        <f t="shared" si="21"/>
        <v>3.21</v>
      </c>
      <c r="AP9" s="122">
        <f t="shared" si="22"/>
        <v>17.105999999999998</v>
      </c>
      <c r="AQ9" s="33">
        <f t="shared" si="23"/>
        <v>11.016344999999998</v>
      </c>
      <c r="AR9" s="33">
        <v>16.16</v>
      </c>
      <c r="AS9" s="127">
        <f t="shared" si="24"/>
        <v>-5.1436550000000025</v>
      </c>
      <c r="AT9" s="26">
        <f t="shared" si="25"/>
        <v>-31.829548267326746</v>
      </c>
      <c r="AU9" s="22">
        <v>0.4</v>
      </c>
      <c r="AV9" s="47">
        <v>0.84</v>
      </c>
      <c r="AW9" s="33">
        <f t="shared" si="26"/>
        <v>0.5978</v>
      </c>
      <c r="AX9" s="22">
        <v>0</v>
      </c>
      <c r="AY9" s="47">
        <v>0</v>
      </c>
      <c r="AZ9" s="33">
        <f t="shared" si="3"/>
        <v>0</v>
      </c>
      <c r="BA9" s="131">
        <f>SUM(AX9-AU9)</f>
        <v>-0.4</v>
      </c>
      <c r="BB9" s="126">
        <f t="shared" si="4"/>
        <v>-100</v>
      </c>
      <c r="BC9" s="126">
        <f>SUM(AY9-AV9)</f>
        <v>-0.84</v>
      </c>
      <c r="BD9" s="126">
        <f t="shared" si="5"/>
        <v>-100</v>
      </c>
      <c r="BE9" s="127">
        <f>AZ9-AW9</f>
        <v>-0.5978</v>
      </c>
      <c r="BF9" s="26">
        <f t="shared" si="6"/>
        <v>-100</v>
      </c>
      <c r="BG9" s="129">
        <f t="shared" si="27"/>
        <v>0.4</v>
      </c>
      <c r="BH9" s="132">
        <f t="shared" si="28"/>
        <v>0.84</v>
      </c>
      <c r="BI9" s="130">
        <f t="shared" si="29"/>
        <v>0.5978</v>
      </c>
      <c r="BJ9" s="122">
        <f t="shared" si="30"/>
        <v>0</v>
      </c>
      <c r="BK9" s="123">
        <f t="shared" si="31"/>
        <v>0</v>
      </c>
      <c r="BL9" s="33">
        <f t="shared" si="32"/>
        <v>0</v>
      </c>
      <c r="BM9" s="33">
        <v>2.74</v>
      </c>
      <c r="BN9" s="127">
        <f t="shared" si="33"/>
        <v>-2.74</v>
      </c>
      <c r="BO9" s="26">
        <f t="shared" si="7"/>
        <v>-100</v>
      </c>
      <c r="BP9" s="13">
        <v>0</v>
      </c>
      <c r="BQ9" s="47">
        <v>0</v>
      </c>
      <c r="BR9" s="33">
        <f t="shared" si="34"/>
        <v>0</v>
      </c>
      <c r="BS9" s="22">
        <v>0</v>
      </c>
      <c r="BT9" s="47">
        <v>0</v>
      </c>
      <c r="BU9" s="33">
        <f t="shared" si="35"/>
        <v>0</v>
      </c>
      <c r="BV9" s="125">
        <f>SUM(BS9-BP9)</f>
        <v>0</v>
      </c>
      <c r="BW9" s="126">
        <v>100</v>
      </c>
      <c r="BX9" s="128">
        <f>SUM(BT9-BQ9)</f>
        <v>0</v>
      </c>
      <c r="BY9" s="126">
        <v>100</v>
      </c>
      <c r="BZ9" s="127">
        <f>BU9-BR9</f>
        <v>0</v>
      </c>
      <c r="CA9" s="26">
        <v>100</v>
      </c>
      <c r="CB9" s="133">
        <v>0</v>
      </c>
      <c r="CC9" s="45">
        <v>0</v>
      </c>
      <c r="CD9" s="130">
        <f t="shared" si="36"/>
        <v>0</v>
      </c>
      <c r="CE9" s="13">
        <v>0</v>
      </c>
      <c r="CF9" s="47">
        <v>0</v>
      </c>
      <c r="CG9" s="33">
        <f t="shared" si="37"/>
        <v>0</v>
      </c>
      <c r="CH9" s="33">
        <v>0</v>
      </c>
      <c r="CI9" s="127">
        <f t="shared" si="38"/>
        <v>0</v>
      </c>
      <c r="CJ9" s="26" t="e">
        <f t="shared" si="8"/>
        <v>#DIV/0!</v>
      </c>
      <c r="CK9" s="22">
        <v>0.6</v>
      </c>
      <c r="CL9" s="47">
        <v>2.0760000000000001</v>
      </c>
      <c r="CM9" s="33">
        <f t="shared" si="39"/>
        <v>1.3863000000000001</v>
      </c>
      <c r="CN9" s="22">
        <v>0</v>
      </c>
      <c r="CO9" s="47">
        <v>0</v>
      </c>
      <c r="CP9" s="33">
        <f t="shared" si="40"/>
        <v>0</v>
      </c>
      <c r="CQ9" s="125">
        <f>SUM(CN9-CK9)</f>
        <v>-0.6</v>
      </c>
      <c r="CR9" s="126">
        <f>(CN9/CK9-1)*100</f>
        <v>-100</v>
      </c>
      <c r="CS9" s="128">
        <f>SUM(CO9-CL9)</f>
        <v>-2.0760000000000001</v>
      </c>
      <c r="CT9" s="126">
        <f>(CO9/CL9-1)*100</f>
        <v>-100</v>
      </c>
      <c r="CU9" s="127">
        <f>CP9-CM9</f>
        <v>-1.3863000000000001</v>
      </c>
      <c r="CV9" s="26">
        <f t="shared" si="9"/>
        <v>-100</v>
      </c>
      <c r="CW9" s="22">
        <v>0.8</v>
      </c>
      <c r="CX9" s="47">
        <v>6.5</v>
      </c>
      <c r="CY9" s="33">
        <f t="shared" si="41"/>
        <v>4.0876000000000001</v>
      </c>
      <c r="CZ9" s="22">
        <v>0</v>
      </c>
      <c r="DA9" s="47">
        <v>0</v>
      </c>
      <c r="DB9" s="33">
        <f t="shared" si="42"/>
        <v>0</v>
      </c>
      <c r="DC9" s="125">
        <f>SUM(CZ9-CW9)</f>
        <v>-0.8</v>
      </c>
      <c r="DD9" s="126">
        <f>(CZ9/CW9-1)*100</f>
        <v>-100</v>
      </c>
      <c r="DE9" s="128">
        <f>SUM(DA9-CX9)</f>
        <v>-6.5</v>
      </c>
      <c r="DF9" s="126">
        <f>(DA9/CX9-1)*100</f>
        <v>-100</v>
      </c>
      <c r="DG9" s="127">
        <f>DB9-CY9</f>
        <v>-4.0876000000000001</v>
      </c>
      <c r="DH9" s="148">
        <f t="shared" si="10"/>
        <v>-100</v>
      </c>
      <c r="DI9" s="22">
        <v>1</v>
      </c>
      <c r="DJ9" s="47">
        <v>7.1859999999999999</v>
      </c>
      <c r="DK9" s="33">
        <f t="shared" si="43"/>
        <v>4.5460999999999991</v>
      </c>
      <c r="DL9" s="22">
        <v>0</v>
      </c>
      <c r="DM9" s="47">
        <v>0</v>
      </c>
      <c r="DN9" s="33">
        <f t="shared" si="44"/>
        <v>0</v>
      </c>
      <c r="DO9" s="125">
        <f>SUM(DL9-DI9)</f>
        <v>-1</v>
      </c>
      <c r="DP9" s="126">
        <f>(DL9/DI9-1)*100</f>
        <v>-100</v>
      </c>
      <c r="DQ9" s="128">
        <f>SUM(DM9-DJ9)</f>
        <v>-7.1859999999999999</v>
      </c>
      <c r="DR9" s="126">
        <f>(DM9/DJ9-1)*100</f>
        <v>-100</v>
      </c>
      <c r="DS9" s="127">
        <f>DN9-DK9</f>
        <v>-4.5460999999999991</v>
      </c>
      <c r="DT9" s="26">
        <f t="shared" si="11"/>
        <v>-100</v>
      </c>
      <c r="DU9" s="129">
        <f t="shared" si="45"/>
        <v>2.4</v>
      </c>
      <c r="DV9" s="129">
        <f t="shared" si="46"/>
        <v>15.762</v>
      </c>
      <c r="DW9" s="130">
        <f t="shared" si="47"/>
        <v>10.02</v>
      </c>
      <c r="DX9" s="122">
        <f t="shared" si="48"/>
        <v>0</v>
      </c>
      <c r="DY9" s="122">
        <f t="shared" si="49"/>
        <v>0</v>
      </c>
      <c r="DZ9" s="33">
        <f t="shared" si="50"/>
        <v>0</v>
      </c>
      <c r="EA9" s="33">
        <v>12.64</v>
      </c>
      <c r="EB9" s="127">
        <f t="shared" si="51"/>
        <v>-12.64</v>
      </c>
      <c r="EC9" s="26">
        <f t="shared" si="52"/>
        <v>-100</v>
      </c>
    </row>
    <row r="10" spans="1:133" ht="13.5" customHeight="1" thickBot="1" x14ac:dyDescent="0.25">
      <c r="A10" s="134" t="s">
        <v>103</v>
      </c>
      <c r="B10" s="23">
        <v>0.5</v>
      </c>
      <c r="C10" s="136">
        <v>4.4619999999999997</v>
      </c>
      <c r="D10" s="33">
        <f t="shared" si="12"/>
        <v>2.7944499999999994</v>
      </c>
      <c r="E10" s="23">
        <v>0.27</v>
      </c>
      <c r="F10" s="136">
        <v>6.1749999999999998</v>
      </c>
      <c r="G10" s="33">
        <f t="shared" si="13"/>
        <v>3.7683149999999994</v>
      </c>
      <c r="H10" s="190">
        <f>SUM(E10-B10)</f>
        <v>-0.22999999999999998</v>
      </c>
      <c r="I10" s="126">
        <f>(E10/B10-1)*100</f>
        <v>-46</v>
      </c>
      <c r="J10" s="128">
        <f>SUM(F10-C10)</f>
        <v>1.7130000000000001</v>
      </c>
      <c r="K10" s="126">
        <f>(F10/C10-1)*100</f>
        <v>38.390856118332593</v>
      </c>
      <c r="L10" s="127">
        <f>G10-D10</f>
        <v>0.97386499999999998</v>
      </c>
      <c r="M10" s="148">
        <f t="shared" si="0"/>
        <v>34.849970477195868</v>
      </c>
      <c r="N10" s="23">
        <v>0.51</v>
      </c>
      <c r="O10" s="136">
        <v>4.5540000000000003</v>
      </c>
      <c r="P10" s="33">
        <f t="shared" si="14"/>
        <v>2.8519950000000001</v>
      </c>
      <c r="Q10" s="23">
        <v>0.22</v>
      </c>
      <c r="R10" s="136">
        <v>3.3650000000000002</v>
      </c>
      <c r="S10" s="33">
        <f t="shared" si="15"/>
        <v>2.0705900000000002</v>
      </c>
      <c r="T10" s="190">
        <f>SUM(Q10-N10)</f>
        <v>-0.29000000000000004</v>
      </c>
      <c r="U10" s="126">
        <f>(Q10/N10-1)*100</f>
        <v>-56.862745098039213</v>
      </c>
      <c r="V10" s="128">
        <f>SUM(R10-O10)</f>
        <v>-1.1890000000000001</v>
      </c>
      <c r="W10" s="126">
        <f>(R10/O10-1)*100</f>
        <v>-26.108915239350019</v>
      </c>
      <c r="X10" s="127">
        <f>S10-P10</f>
        <v>-0.78140499999999991</v>
      </c>
      <c r="Y10" s="26">
        <f t="shared" si="1"/>
        <v>-27.398540320021592</v>
      </c>
      <c r="Z10" s="23">
        <v>0.54490000000000005</v>
      </c>
      <c r="AA10" s="136">
        <v>4.944</v>
      </c>
      <c r="AB10" s="33">
        <f t="shared" si="16"/>
        <v>3.0941790499999997</v>
      </c>
      <c r="AC10" s="23">
        <v>0.26</v>
      </c>
      <c r="AD10" s="136">
        <v>3.9</v>
      </c>
      <c r="AE10" s="33">
        <f t="shared" si="17"/>
        <v>2.40097</v>
      </c>
      <c r="AF10" s="190">
        <f>SUM(AC10-Z10)</f>
        <v>-0.28490000000000004</v>
      </c>
      <c r="AG10" s="126">
        <f>(AC10/Z10-1)*100</f>
        <v>-52.284822903285011</v>
      </c>
      <c r="AH10" s="128">
        <f>SUM(AD10-AA10)</f>
        <v>-1.044</v>
      </c>
      <c r="AI10" s="126">
        <f>(AD10/AA10-1)*100</f>
        <v>-21.116504854368934</v>
      </c>
      <c r="AJ10" s="127">
        <f>AE10-AB10</f>
        <v>-0.69320904999999966</v>
      </c>
      <c r="AK10" s="26">
        <f t="shared" si="2"/>
        <v>-22.403650170147703</v>
      </c>
      <c r="AL10" s="129">
        <f t="shared" si="18"/>
        <v>1.5548999999999999</v>
      </c>
      <c r="AM10" s="129">
        <f t="shared" si="19"/>
        <v>13.96</v>
      </c>
      <c r="AN10" s="130">
        <f t="shared" si="20"/>
        <v>8.7406240499999992</v>
      </c>
      <c r="AO10" s="122">
        <f t="shared" si="21"/>
        <v>0.75</v>
      </c>
      <c r="AP10" s="122">
        <f t="shared" si="22"/>
        <v>13.44</v>
      </c>
      <c r="AQ10" s="33">
        <f>SUM(((AO10*0.67)*0.35)+(AP10*0.6))</f>
        <v>8.2398749999999996</v>
      </c>
      <c r="AR10" s="33">
        <v>9.17</v>
      </c>
      <c r="AS10" s="127">
        <f t="shared" si="24"/>
        <v>-0.93012500000000031</v>
      </c>
      <c r="AT10" s="26">
        <f t="shared" si="25"/>
        <v>-10.143129770992365</v>
      </c>
      <c r="AU10" s="23">
        <v>1.03</v>
      </c>
      <c r="AV10" s="136">
        <v>0.74299999999999999</v>
      </c>
      <c r="AW10" s="33">
        <f t="shared" si="26"/>
        <v>0.68733500000000003</v>
      </c>
      <c r="AX10" s="23">
        <v>0</v>
      </c>
      <c r="AY10" s="136">
        <v>0</v>
      </c>
      <c r="AZ10" s="33">
        <f t="shared" si="3"/>
        <v>0</v>
      </c>
      <c r="BA10" s="131">
        <f>SUM(AX10-AU10)</f>
        <v>-1.03</v>
      </c>
      <c r="BB10" s="126">
        <f t="shared" si="4"/>
        <v>-100</v>
      </c>
      <c r="BC10" s="126">
        <f>SUM(AY10-AV10)</f>
        <v>-0.74299999999999999</v>
      </c>
      <c r="BD10" s="126">
        <f t="shared" si="5"/>
        <v>-100</v>
      </c>
      <c r="BE10" s="127">
        <f>AZ10-AW10</f>
        <v>-0.68733500000000003</v>
      </c>
      <c r="BF10" s="26">
        <f t="shared" si="6"/>
        <v>-100</v>
      </c>
      <c r="BG10" s="129">
        <f t="shared" si="27"/>
        <v>1.03</v>
      </c>
      <c r="BH10" s="132">
        <f t="shared" si="28"/>
        <v>0.74299999999999999</v>
      </c>
      <c r="BI10" s="130">
        <f>SUM(((BG10*0.67)*0.35)+(BH10*0.6))</f>
        <v>0.68733500000000003</v>
      </c>
      <c r="BJ10" s="122">
        <f t="shared" si="30"/>
        <v>0</v>
      </c>
      <c r="BK10" s="123">
        <f t="shared" si="31"/>
        <v>0</v>
      </c>
      <c r="BL10" s="33">
        <f t="shared" si="32"/>
        <v>0</v>
      </c>
      <c r="BM10" s="33">
        <v>1.67</v>
      </c>
      <c r="BN10" s="127">
        <f t="shared" si="33"/>
        <v>-1.67</v>
      </c>
      <c r="BO10" s="26">
        <f t="shared" si="7"/>
        <v>-100</v>
      </c>
      <c r="BP10" s="135">
        <v>0</v>
      </c>
      <c r="BQ10" s="136">
        <v>0</v>
      </c>
      <c r="BR10" s="33">
        <f t="shared" si="34"/>
        <v>0</v>
      </c>
      <c r="BS10" s="23">
        <v>0</v>
      </c>
      <c r="BT10" s="136">
        <v>0</v>
      </c>
      <c r="BU10" s="33">
        <f t="shared" si="35"/>
        <v>0</v>
      </c>
      <c r="BV10" s="125">
        <f>SUM(BS10-BP10)</f>
        <v>0</v>
      </c>
      <c r="BW10" s="126">
        <v>100</v>
      </c>
      <c r="BX10" s="128">
        <f>SUM(BT10-BQ10)</f>
        <v>0</v>
      </c>
      <c r="BY10" s="126">
        <v>100</v>
      </c>
      <c r="BZ10" s="127">
        <f>BU10-BR10</f>
        <v>0</v>
      </c>
      <c r="CA10" s="26">
        <v>100</v>
      </c>
      <c r="CB10" s="137">
        <v>0</v>
      </c>
      <c r="CC10" s="138">
        <v>0</v>
      </c>
      <c r="CD10" s="130">
        <f>SUM(((CB10*0.67)*0.35)+(CC10*0.6))</f>
        <v>0</v>
      </c>
      <c r="CE10" s="135">
        <v>0</v>
      </c>
      <c r="CF10" s="136">
        <v>0</v>
      </c>
      <c r="CG10" s="33">
        <f t="shared" si="37"/>
        <v>0</v>
      </c>
      <c r="CH10" s="33">
        <v>0</v>
      </c>
      <c r="CI10" s="127">
        <f t="shared" si="38"/>
        <v>0</v>
      </c>
      <c r="CJ10" s="26" t="e">
        <f t="shared" si="8"/>
        <v>#DIV/0!</v>
      </c>
      <c r="CK10" s="23">
        <v>0.20810000000000001</v>
      </c>
      <c r="CL10" s="136">
        <v>1.5029999999999999</v>
      </c>
      <c r="CM10" s="33">
        <f>SUM(((CK10*0.67)*0.35)+(CL10*0.6))</f>
        <v>0.9505994499999999</v>
      </c>
      <c r="CN10" s="23">
        <v>0</v>
      </c>
      <c r="CO10" s="136">
        <v>0</v>
      </c>
      <c r="CP10" s="33">
        <f t="shared" si="40"/>
        <v>0</v>
      </c>
      <c r="CQ10" s="125">
        <f>SUM(CN10-CK10)</f>
        <v>-0.20810000000000001</v>
      </c>
      <c r="CR10" s="191">
        <f>(CN10/CK10-1)*100</f>
        <v>-100</v>
      </c>
      <c r="CS10" s="128">
        <f>SUM(CO10-CL10)</f>
        <v>-1.5029999999999999</v>
      </c>
      <c r="CT10" s="126">
        <f>(CO10/CL10-1)*100</f>
        <v>-100</v>
      </c>
      <c r="CU10" s="127">
        <f>CP10-CM10</f>
        <v>-0.9505994499999999</v>
      </c>
      <c r="CV10" s="26">
        <f t="shared" si="9"/>
        <v>-100</v>
      </c>
      <c r="CW10" s="23">
        <v>0.84</v>
      </c>
      <c r="CX10" s="136">
        <v>2.444</v>
      </c>
      <c r="CY10" s="33">
        <f>SUM(((CW10*0.67)*0.35)+(CX10*0.6))</f>
        <v>1.6633799999999999</v>
      </c>
      <c r="CZ10" s="23">
        <v>0</v>
      </c>
      <c r="DA10" s="136">
        <v>0</v>
      </c>
      <c r="DB10" s="33">
        <f t="shared" si="42"/>
        <v>0</v>
      </c>
      <c r="DC10" s="125">
        <f>SUM(CZ10-CW10)</f>
        <v>-0.84</v>
      </c>
      <c r="DD10" s="126">
        <f>(CZ10/CW10-1)*100</f>
        <v>-100</v>
      </c>
      <c r="DE10" s="128">
        <f>SUM(DA10-CX10)</f>
        <v>-2.444</v>
      </c>
      <c r="DF10" s="126">
        <f>(DA10/CX10-1)*100</f>
        <v>-100</v>
      </c>
      <c r="DG10" s="127">
        <f>DB10-CY10</f>
        <v>-1.6633799999999999</v>
      </c>
      <c r="DH10" s="26">
        <f t="shared" si="10"/>
        <v>-100</v>
      </c>
      <c r="DI10" s="23">
        <v>0.75</v>
      </c>
      <c r="DJ10" s="136">
        <v>2.7610000000000001</v>
      </c>
      <c r="DK10" s="33">
        <f>SUM(((DI10*0.67)*0.35)+(DJ10*0.6))</f>
        <v>1.8324750000000001</v>
      </c>
      <c r="DL10" s="23">
        <v>0</v>
      </c>
      <c r="DM10" s="136">
        <v>0</v>
      </c>
      <c r="DN10" s="33">
        <f t="shared" si="44"/>
        <v>0</v>
      </c>
      <c r="DO10" s="125">
        <f>SUM(DL10-DI10)</f>
        <v>-0.75</v>
      </c>
      <c r="DP10" s="156">
        <f>(DL10/DI10-1)*100</f>
        <v>-100</v>
      </c>
      <c r="DQ10" s="128">
        <f>SUM(DM10-DJ10)</f>
        <v>-2.7610000000000001</v>
      </c>
      <c r="DR10" s="126">
        <f>(DM10/DJ10-1)*100</f>
        <v>-100</v>
      </c>
      <c r="DS10" s="127">
        <f>DN10-DK10</f>
        <v>-1.8324750000000001</v>
      </c>
      <c r="DT10" s="26">
        <f t="shared" si="11"/>
        <v>-100</v>
      </c>
      <c r="DU10" s="129">
        <f t="shared" si="45"/>
        <v>1.7981</v>
      </c>
      <c r="DV10" s="129">
        <f t="shared" si="46"/>
        <v>6.7080000000000002</v>
      </c>
      <c r="DW10" s="130">
        <f t="shared" si="47"/>
        <v>4.4464544500000001</v>
      </c>
      <c r="DX10" s="122">
        <f t="shared" si="48"/>
        <v>0</v>
      </c>
      <c r="DY10" s="122">
        <f t="shared" si="49"/>
        <v>0</v>
      </c>
      <c r="DZ10" s="33">
        <f t="shared" si="50"/>
        <v>0</v>
      </c>
      <c r="EA10" s="33">
        <v>7.35</v>
      </c>
      <c r="EB10" s="127">
        <f t="shared" si="51"/>
        <v>-7.35</v>
      </c>
      <c r="EC10" s="26">
        <f t="shared" si="52"/>
        <v>-100</v>
      </c>
    </row>
    <row r="11" spans="1:133" ht="13.5" customHeight="1" x14ac:dyDescent="0.2">
      <c r="A11" s="250" t="s">
        <v>24</v>
      </c>
      <c r="B11" s="248">
        <f t="shared" ref="B11:L11" si="53">SUM(B7:B10)</f>
        <v>3.0769000000000002</v>
      </c>
      <c r="C11" s="242">
        <f t="shared" si="53"/>
        <v>14.004999999999999</v>
      </c>
      <c r="D11" s="252">
        <f t="shared" si="53"/>
        <v>9.1245330500000001</v>
      </c>
      <c r="E11" s="253">
        <f t="shared" si="53"/>
        <v>2.67</v>
      </c>
      <c r="F11" s="242">
        <f t="shared" si="53"/>
        <v>18.378999999999998</v>
      </c>
      <c r="G11" s="246">
        <f t="shared" si="53"/>
        <v>11.653514999999999</v>
      </c>
      <c r="H11" s="248">
        <f t="shared" si="53"/>
        <v>-0.40689999999999987</v>
      </c>
      <c r="I11" s="242">
        <f t="shared" si="53"/>
        <v>-23.167880671583877</v>
      </c>
      <c r="J11" s="242">
        <f t="shared" si="53"/>
        <v>4.3739999999999988</v>
      </c>
      <c r="K11" s="244">
        <f t="shared" si="53"/>
        <v>57.310992253878013</v>
      </c>
      <c r="L11" s="244">
        <f t="shared" si="53"/>
        <v>2.5289819499999986</v>
      </c>
      <c r="M11" s="246">
        <f t="shared" si="0"/>
        <v>27.716288999577877</v>
      </c>
      <c r="N11" s="248">
        <f t="shared" ref="N11:X11" si="54">SUM(N7:N10)</f>
        <v>3.8099999999999996</v>
      </c>
      <c r="O11" s="242">
        <f t="shared" si="54"/>
        <v>13.037000000000001</v>
      </c>
      <c r="P11" s="252">
        <f t="shared" si="54"/>
        <v>8.7156450000000003</v>
      </c>
      <c r="Q11" s="253">
        <f t="shared" si="54"/>
        <v>2.14</v>
      </c>
      <c r="R11" s="242">
        <f t="shared" si="54"/>
        <v>10.871</v>
      </c>
      <c r="S11" s="246">
        <f t="shared" si="54"/>
        <v>7.0244300000000006</v>
      </c>
      <c r="T11" s="248">
        <f t="shared" si="54"/>
        <v>-1.67</v>
      </c>
      <c r="U11" s="242">
        <f t="shared" si="54"/>
        <v>-116.86274509803923</v>
      </c>
      <c r="V11" s="242">
        <f t="shared" si="54"/>
        <v>-2.1660000000000004</v>
      </c>
      <c r="W11" s="244">
        <f t="shared" si="54"/>
        <v>-104.38888502781546</v>
      </c>
      <c r="X11" s="244">
        <f t="shared" si="54"/>
        <v>-1.6912149999999992</v>
      </c>
      <c r="Y11" s="246">
        <f t="shared" si="1"/>
        <v>-19.404358484082351</v>
      </c>
      <c r="Z11" s="248">
        <f t="shared" ref="Z11:AJ11" si="55">SUM(Z7:Z10)</f>
        <v>3.4449000000000001</v>
      </c>
      <c r="AA11" s="242">
        <f t="shared" si="55"/>
        <v>13.513999999999999</v>
      </c>
      <c r="AB11" s="252">
        <f t="shared" si="55"/>
        <v>8.9162290500000001</v>
      </c>
      <c r="AC11" s="253">
        <f t="shared" si="55"/>
        <v>2.5700000000000003</v>
      </c>
      <c r="AD11" s="253">
        <f t="shared" si="55"/>
        <v>8.8000000000000007</v>
      </c>
      <c r="AE11" s="246">
        <f t="shared" si="55"/>
        <v>5.8826650000000003</v>
      </c>
      <c r="AF11" s="248">
        <f t="shared" si="55"/>
        <v>-0.87490000000000012</v>
      </c>
      <c r="AG11" s="242">
        <f t="shared" si="55"/>
        <v>-41.784822903285033</v>
      </c>
      <c r="AH11" s="242">
        <f t="shared" si="55"/>
        <v>-4.7140000000000004</v>
      </c>
      <c r="AI11" s="244">
        <f t="shared" si="55"/>
        <v>-151.22396228194017</v>
      </c>
      <c r="AJ11" s="244">
        <f t="shared" si="55"/>
        <v>-3.0335640499999998</v>
      </c>
      <c r="AK11" s="246">
        <f t="shared" si="2"/>
        <v>-34.022948860875211</v>
      </c>
      <c r="AL11" s="248">
        <f t="shared" ref="AL11:AS11" si="56">SUM(AL7:AL10)</f>
        <v>10.331799999999999</v>
      </c>
      <c r="AM11" s="242">
        <f t="shared" si="56"/>
        <v>40.555999999999997</v>
      </c>
      <c r="AN11" s="246">
        <f t="shared" si="56"/>
        <v>26.756407099999997</v>
      </c>
      <c r="AO11" s="248">
        <f t="shared" si="56"/>
        <v>7.38</v>
      </c>
      <c r="AP11" s="242">
        <f t="shared" si="56"/>
        <v>38.049999999999997</v>
      </c>
      <c r="AQ11" s="252">
        <f t="shared" si="56"/>
        <v>24.560609999999997</v>
      </c>
      <c r="AR11" s="246">
        <f t="shared" si="56"/>
        <v>38.53</v>
      </c>
      <c r="AS11" s="244">
        <f t="shared" si="56"/>
        <v>-13.969390000000004</v>
      </c>
      <c r="AT11" s="246">
        <f>(AQ11/AR11-1)*100</f>
        <v>-36.255878536205564</v>
      </c>
      <c r="AU11" s="248">
        <f t="shared" ref="AU11:BA11" si="57">SUM(AU7:AU10)</f>
        <v>1.73</v>
      </c>
      <c r="AV11" s="242">
        <f t="shared" si="57"/>
        <v>2.2389999999999999</v>
      </c>
      <c r="AW11" s="252">
        <f t="shared" si="57"/>
        <v>1.749085</v>
      </c>
      <c r="AX11" s="253">
        <f t="shared" si="57"/>
        <v>0</v>
      </c>
      <c r="AY11" s="242">
        <f t="shared" si="57"/>
        <v>0</v>
      </c>
      <c r="AZ11" s="246">
        <f t="shared" si="57"/>
        <v>0</v>
      </c>
      <c r="BA11" s="255">
        <f t="shared" si="57"/>
        <v>-1.73</v>
      </c>
      <c r="BB11" s="244">
        <f t="shared" si="4"/>
        <v>-100</v>
      </c>
      <c r="BC11" s="244">
        <f>SUM(BC7:BC10)</f>
        <v>-2.2389999999999999</v>
      </c>
      <c r="BD11" s="244">
        <f t="shared" si="5"/>
        <v>-100</v>
      </c>
      <c r="BE11" s="244">
        <f>SUM(BE7:BE10)</f>
        <v>-1.749085</v>
      </c>
      <c r="BF11" s="246">
        <f t="shared" si="6"/>
        <v>-100</v>
      </c>
      <c r="BG11" s="248">
        <f t="shared" ref="BG11:BN11" si="58">SUM(BG7:BG10)</f>
        <v>1.73</v>
      </c>
      <c r="BH11" s="242">
        <f t="shared" si="58"/>
        <v>2.2389999999999999</v>
      </c>
      <c r="BI11" s="246">
        <f t="shared" si="58"/>
        <v>1.749085</v>
      </c>
      <c r="BJ11" s="248">
        <f t="shared" si="58"/>
        <v>0</v>
      </c>
      <c r="BK11" s="242">
        <f t="shared" si="58"/>
        <v>0</v>
      </c>
      <c r="BL11" s="252">
        <f t="shared" si="58"/>
        <v>0</v>
      </c>
      <c r="BM11" s="246">
        <f t="shared" si="58"/>
        <v>6.65</v>
      </c>
      <c r="BN11" s="244">
        <f t="shared" si="58"/>
        <v>-6.65</v>
      </c>
      <c r="BO11" s="257">
        <f t="shared" si="7"/>
        <v>-100</v>
      </c>
      <c r="BP11" s="248">
        <f t="shared" ref="BP11:BV11" si="59">SUM(BP7:BP10)</f>
        <v>0</v>
      </c>
      <c r="BQ11" s="242">
        <f t="shared" si="59"/>
        <v>0</v>
      </c>
      <c r="BR11" s="252">
        <f t="shared" si="59"/>
        <v>0</v>
      </c>
      <c r="BS11" s="253">
        <f t="shared" si="59"/>
        <v>0</v>
      </c>
      <c r="BT11" s="242">
        <f t="shared" si="59"/>
        <v>0</v>
      </c>
      <c r="BU11" s="246">
        <f t="shared" si="59"/>
        <v>0</v>
      </c>
      <c r="BV11" s="248">
        <f t="shared" si="59"/>
        <v>0</v>
      </c>
      <c r="BW11" s="242">
        <v>100</v>
      </c>
      <c r="BX11" s="242">
        <f>SUM(BX7:BX10)</f>
        <v>0</v>
      </c>
      <c r="BY11" s="244">
        <v>100</v>
      </c>
      <c r="BZ11" s="244">
        <f>SUM(BZ7:BZ10)</f>
        <v>0</v>
      </c>
      <c r="CA11" s="246">
        <v>100</v>
      </c>
      <c r="CB11" s="248">
        <f t="shared" ref="CB11:CI11" si="60">SUM(CB7:CB10)</f>
        <v>0</v>
      </c>
      <c r="CC11" s="242">
        <f t="shared" si="60"/>
        <v>0</v>
      </c>
      <c r="CD11" s="246">
        <f t="shared" si="60"/>
        <v>0</v>
      </c>
      <c r="CE11" s="248">
        <f t="shared" si="60"/>
        <v>0</v>
      </c>
      <c r="CF11" s="242">
        <f t="shared" si="60"/>
        <v>0</v>
      </c>
      <c r="CG11" s="252">
        <f t="shared" si="60"/>
        <v>0</v>
      </c>
      <c r="CH11" s="246">
        <f t="shared" si="60"/>
        <v>0</v>
      </c>
      <c r="CI11" s="244">
        <f t="shared" si="60"/>
        <v>0</v>
      </c>
      <c r="CJ11" s="246">
        <v>100</v>
      </c>
      <c r="CK11" s="248">
        <f t="shared" ref="CK11:CU11" si="61">SUM(CK7:CK10)</f>
        <v>1.3580999999999999</v>
      </c>
      <c r="CL11" s="242">
        <f t="shared" si="61"/>
        <v>4.4930000000000003</v>
      </c>
      <c r="CM11" s="252">
        <f t="shared" si="61"/>
        <v>3.0142744499999998</v>
      </c>
      <c r="CN11" s="253">
        <f t="shared" si="61"/>
        <v>0</v>
      </c>
      <c r="CO11" s="242">
        <f t="shared" si="61"/>
        <v>0</v>
      </c>
      <c r="CP11" s="246">
        <f t="shared" si="61"/>
        <v>0</v>
      </c>
      <c r="CQ11" s="248">
        <f t="shared" si="61"/>
        <v>-1.3580999999999999</v>
      </c>
      <c r="CR11" s="244">
        <f t="shared" si="61"/>
        <v>-400</v>
      </c>
      <c r="CS11" s="242">
        <f t="shared" si="61"/>
        <v>-4.4930000000000003</v>
      </c>
      <c r="CT11" s="244">
        <f t="shared" si="61"/>
        <v>-400</v>
      </c>
      <c r="CU11" s="244">
        <f t="shared" si="61"/>
        <v>-3.0142744499999998</v>
      </c>
      <c r="CV11" s="246">
        <f t="shared" si="9"/>
        <v>-100</v>
      </c>
      <c r="CW11" s="248">
        <f t="shared" ref="CW11:DG11" si="62">SUM(CW7:CW10)</f>
        <v>2.34</v>
      </c>
      <c r="CX11" s="242">
        <f t="shared" si="62"/>
        <v>11.861999999999998</v>
      </c>
      <c r="CY11" s="252">
        <f t="shared" si="62"/>
        <v>7.6659300000000004</v>
      </c>
      <c r="CZ11" s="253">
        <f t="shared" si="62"/>
        <v>0</v>
      </c>
      <c r="DA11" s="242">
        <f t="shared" si="62"/>
        <v>0</v>
      </c>
      <c r="DB11" s="246">
        <f t="shared" si="62"/>
        <v>0</v>
      </c>
      <c r="DC11" s="248">
        <f t="shared" si="62"/>
        <v>-2.34</v>
      </c>
      <c r="DD11" s="244">
        <f t="shared" si="62"/>
        <v>-400</v>
      </c>
      <c r="DE11" s="242">
        <f t="shared" si="62"/>
        <v>-11.861999999999998</v>
      </c>
      <c r="DF11" s="244">
        <f t="shared" si="62"/>
        <v>-400</v>
      </c>
      <c r="DG11" s="244">
        <f t="shared" si="62"/>
        <v>-7.6659300000000004</v>
      </c>
      <c r="DH11" s="246">
        <f t="shared" si="10"/>
        <v>-100</v>
      </c>
      <c r="DI11" s="248">
        <f t="shared" ref="DI11:DS11" si="63">SUM(DI7:DI10)</f>
        <v>2.65</v>
      </c>
      <c r="DJ11" s="242">
        <f t="shared" si="63"/>
        <v>13.137</v>
      </c>
      <c r="DK11" s="252">
        <f t="shared" si="63"/>
        <v>8.5036249999999995</v>
      </c>
      <c r="DL11" s="253">
        <f t="shared" si="63"/>
        <v>0</v>
      </c>
      <c r="DM11" s="242">
        <f t="shared" si="63"/>
        <v>0</v>
      </c>
      <c r="DN11" s="246">
        <f t="shared" si="63"/>
        <v>0</v>
      </c>
      <c r="DO11" s="248">
        <f t="shared" si="63"/>
        <v>-2.65</v>
      </c>
      <c r="DP11" s="242">
        <f t="shared" si="63"/>
        <v>-400</v>
      </c>
      <c r="DQ11" s="242">
        <f t="shared" si="63"/>
        <v>-13.137</v>
      </c>
      <c r="DR11" s="244">
        <f t="shared" si="63"/>
        <v>-400</v>
      </c>
      <c r="DS11" s="244">
        <f t="shared" si="63"/>
        <v>-8.5036249999999995</v>
      </c>
      <c r="DT11" s="246">
        <f t="shared" si="11"/>
        <v>-100</v>
      </c>
      <c r="DU11" s="248">
        <f t="shared" ref="DU11:EB11" si="64">SUM(DU7:DU10)</f>
        <v>6.3480999999999996</v>
      </c>
      <c r="DV11" s="242">
        <f t="shared" si="64"/>
        <v>29.491999999999997</v>
      </c>
      <c r="DW11" s="246">
        <f t="shared" si="64"/>
        <v>19.183829450000001</v>
      </c>
      <c r="DX11" s="248">
        <f t="shared" si="64"/>
        <v>0</v>
      </c>
      <c r="DY11" s="242">
        <f t="shared" si="64"/>
        <v>0</v>
      </c>
      <c r="DZ11" s="252">
        <f t="shared" si="64"/>
        <v>0</v>
      </c>
      <c r="EA11" s="246">
        <f t="shared" si="64"/>
        <v>30.32</v>
      </c>
      <c r="EB11" s="244">
        <f t="shared" si="64"/>
        <v>-30.32</v>
      </c>
      <c r="EC11" s="246" t="e">
        <f t="shared" ref="EC11" si="65">(EA11/DZ11-1)*100</f>
        <v>#DIV/0!</v>
      </c>
    </row>
    <row r="12" spans="1:133" ht="13.5" customHeight="1" thickBot="1" x14ac:dyDescent="0.25">
      <c r="A12" s="251"/>
      <c r="B12" s="249"/>
      <c r="C12" s="243"/>
      <c r="D12" s="247"/>
      <c r="E12" s="254"/>
      <c r="F12" s="243"/>
      <c r="G12" s="247"/>
      <c r="H12" s="249"/>
      <c r="I12" s="243"/>
      <c r="J12" s="243"/>
      <c r="K12" s="245"/>
      <c r="L12" s="245"/>
      <c r="M12" s="247"/>
      <c r="N12" s="249"/>
      <c r="O12" s="243"/>
      <c r="P12" s="247"/>
      <c r="Q12" s="254"/>
      <c r="R12" s="243"/>
      <c r="S12" s="247"/>
      <c r="T12" s="249"/>
      <c r="U12" s="243"/>
      <c r="V12" s="243"/>
      <c r="W12" s="245"/>
      <c r="X12" s="245"/>
      <c r="Y12" s="247"/>
      <c r="Z12" s="249"/>
      <c r="AA12" s="243"/>
      <c r="AB12" s="247"/>
      <c r="AC12" s="254"/>
      <c r="AD12" s="254"/>
      <c r="AE12" s="247"/>
      <c r="AF12" s="249"/>
      <c r="AG12" s="243"/>
      <c r="AH12" s="243"/>
      <c r="AI12" s="245"/>
      <c r="AJ12" s="245"/>
      <c r="AK12" s="247"/>
      <c r="AL12" s="249"/>
      <c r="AM12" s="243"/>
      <c r="AN12" s="247"/>
      <c r="AO12" s="249"/>
      <c r="AP12" s="243"/>
      <c r="AQ12" s="247"/>
      <c r="AR12" s="247"/>
      <c r="AS12" s="245"/>
      <c r="AT12" s="247"/>
      <c r="AU12" s="249"/>
      <c r="AV12" s="243"/>
      <c r="AW12" s="247"/>
      <c r="AX12" s="254"/>
      <c r="AY12" s="243"/>
      <c r="AZ12" s="247"/>
      <c r="BA12" s="256"/>
      <c r="BB12" s="245"/>
      <c r="BC12" s="245"/>
      <c r="BD12" s="245"/>
      <c r="BE12" s="245"/>
      <c r="BF12" s="247"/>
      <c r="BG12" s="249"/>
      <c r="BH12" s="243"/>
      <c r="BI12" s="247"/>
      <c r="BJ12" s="249"/>
      <c r="BK12" s="243"/>
      <c r="BL12" s="247"/>
      <c r="BM12" s="247"/>
      <c r="BN12" s="245"/>
      <c r="BO12" s="258"/>
      <c r="BP12" s="249"/>
      <c r="BQ12" s="243"/>
      <c r="BR12" s="247"/>
      <c r="BS12" s="254"/>
      <c r="BT12" s="243"/>
      <c r="BU12" s="247"/>
      <c r="BV12" s="249"/>
      <c r="BW12" s="243"/>
      <c r="BX12" s="243"/>
      <c r="BY12" s="245"/>
      <c r="BZ12" s="245"/>
      <c r="CA12" s="247"/>
      <c r="CB12" s="249"/>
      <c r="CC12" s="243"/>
      <c r="CD12" s="247"/>
      <c r="CE12" s="249"/>
      <c r="CF12" s="243"/>
      <c r="CG12" s="247"/>
      <c r="CH12" s="247"/>
      <c r="CI12" s="245"/>
      <c r="CJ12" s="247"/>
      <c r="CK12" s="249"/>
      <c r="CL12" s="243"/>
      <c r="CM12" s="247"/>
      <c r="CN12" s="254"/>
      <c r="CO12" s="243"/>
      <c r="CP12" s="247"/>
      <c r="CQ12" s="249"/>
      <c r="CR12" s="245"/>
      <c r="CS12" s="243"/>
      <c r="CT12" s="245"/>
      <c r="CU12" s="245"/>
      <c r="CV12" s="247"/>
      <c r="CW12" s="249"/>
      <c r="CX12" s="243"/>
      <c r="CY12" s="247"/>
      <c r="CZ12" s="254"/>
      <c r="DA12" s="243"/>
      <c r="DB12" s="247"/>
      <c r="DC12" s="249"/>
      <c r="DD12" s="245"/>
      <c r="DE12" s="243"/>
      <c r="DF12" s="245"/>
      <c r="DG12" s="245"/>
      <c r="DH12" s="247"/>
      <c r="DI12" s="249"/>
      <c r="DJ12" s="243"/>
      <c r="DK12" s="247"/>
      <c r="DL12" s="254"/>
      <c r="DM12" s="243"/>
      <c r="DN12" s="247"/>
      <c r="DO12" s="249"/>
      <c r="DP12" s="243"/>
      <c r="DQ12" s="243"/>
      <c r="DR12" s="245"/>
      <c r="DS12" s="245"/>
      <c r="DT12" s="247"/>
      <c r="DU12" s="249"/>
      <c r="DV12" s="243"/>
      <c r="DW12" s="247"/>
      <c r="DX12" s="249"/>
      <c r="DY12" s="243"/>
      <c r="DZ12" s="247"/>
      <c r="EA12" s="247"/>
      <c r="EB12" s="245"/>
      <c r="EC12" s="247"/>
    </row>
    <row r="13" spans="1:133" ht="13.5" customHeight="1" x14ac:dyDescent="0.2">
      <c r="A13" s="139" t="s">
        <v>18</v>
      </c>
      <c r="B13" s="32">
        <v>0.9</v>
      </c>
      <c r="C13" s="124">
        <v>3.93</v>
      </c>
      <c r="D13" s="33">
        <f>SUM(((B13*0.67)*0.35)+(C13*0.6))</f>
        <v>2.5690500000000003</v>
      </c>
      <c r="E13" s="32">
        <v>0.93</v>
      </c>
      <c r="F13" s="124">
        <v>6.43</v>
      </c>
      <c r="G13" s="33">
        <f>SUM(((E13*0.67)*0.35)+(F13*0.6))</f>
        <v>4.076085</v>
      </c>
      <c r="H13" s="190">
        <f t="shared" ref="H13:H20" si="66">SUM(E13-B13)</f>
        <v>3.0000000000000027E-2</v>
      </c>
      <c r="I13" s="126">
        <f t="shared" ref="I13:I20" si="67">(E13/B13-1)*100</f>
        <v>3.3333333333333437</v>
      </c>
      <c r="J13" s="189">
        <f t="shared" ref="J13:J20" si="68">SUM(F13-C13)</f>
        <v>2.4999999999999996</v>
      </c>
      <c r="K13" s="126">
        <f t="shared" ref="K13:K20" si="69">(F13/C13-1)*100</f>
        <v>63.61323155216283</v>
      </c>
      <c r="L13" s="127">
        <f t="shared" ref="L13:L20" si="70">G13-D13</f>
        <v>1.5070349999999997</v>
      </c>
      <c r="M13" s="148">
        <f t="shared" ref="M13:M21" si="71">(G13/D13-1)*100</f>
        <v>58.661178256553967</v>
      </c>
      <c r="N13" s="32">
        <v>0.5</v>
      </c>
      <c r="O13" s="124">
        <v>5.41</v>
      </c>
      <c r="P13" s="33">
        <f>SUM(((N13*0.67)*0.35)+(O13*0.6))</f>
        <v>3.3632499999999999</v>
      </c>
      <c r="Q13" s="32">
        <v>0.87</v>
      </c>
      <c r="R13" s="124">
        <v>3</v>
      </c>
      <c r="S13" s="33">
        <f>SUM(((Q13*0.67)*0.35)+(R13*0.6))</f>
        <v>2.0040149999999999</v>
      </c>
      <c r="T13" s="190">
        <f t="shared" ref="T13:T20" si="72">SUM(Q13-N13)</f>
        <v>0.37</v>
      </c>
      <c r="U13" s="126">
        <f t="shared" ref="U13:U20" si="73">(Q13/N13-1)*100</f>
        <v>74</v>
      </c>
      <c r="V13" s="189">
        <f t="shared" ref="V13:V20" si="74">SUM(R13-O13)</f>
        <v>-2.41</v>
      </c>
      <c r="W13" s="126">
        <f t="shared" ref="W13:W20" si="75">(R13/O13-1)*100</f>
        <v>-44.547134935304989</v>
      </c>
      <c r="X13" s="127">
        <f t="shared" ref="X13:X20" si="76">S13-P13</f>
        <v>-1.359235</v>
      </c>
      <c r="Y13" s="26">
        <f t="shared" ref="Y13:Y21" si="77">(S13/P13-1)*100</f>
        <v>-40.414331375901291</v>
      </c>
      <c r="Z13" s="32">
        <v>0.77</v>
      </c>
      <c r="AA13" s="124">
        <v>5.04</v>
      </c>
      <c r="AB13" s="33">
        <f>SUM(((Z13*0.67)*0.35)+(AA13*0.6))</f>
        <v>3.2045650000000001</v>
      </c>
      <c r="AC13" s="32">
        <v>0.71</v>
      </c>
      <c r="AD13" s="124">
        <v>0.93</v>
      </c>
      <c r="AE13" s="33">
        <f>SUM(((AC13*0.67)*0.35)+(AD13*0.6))</f>
        <v>0.72449500000000011</v>
      </c>
      <c r="AF13" s="190">
        <f t="shared" ref="AF13:AF20" si="78">SUM(AC13-Z13)</f>
        <v>-6.0000000000000053E-2</v>
      </c>
      <c r="AG13" s="126">
        <f t="shared" ref="AG13:AG20" si="79">(AC13/Z13-1)*100</f>
        <v>-7.7922077922077948</v>
      </c>
      <c r="AH13" s="128">
        <f t="shared" ref="AH13:AH20" si="80">SUM(AD13-AA13)</f>
        <v>-4.1100000000000003</v>
      </c>
      <c r="AI13" s="126">
        <f t="shared" ref="AI13:AI20" si="81">(AD13/AA13-1)*100</f>
        <v>-81.547619047619051</v>
      </c>
      <c r="AJ13" s="127">
        <f t="shared" ref="AJ13:AJ20" si="82">AE13-AB13</f>
        <v>-2.48007</v>
      </c>
      <c r="AK13" s="26">
        <f t="shared" ref="AK13:AK21" si="83">(AE13/AB13-1)*100</f>
        <v>-77.391783284158691</v>
      </c>
      <c r="AL13" s="141">
        <f>SUM(B13+N13+Z13)</f>
        <v>2.17</v>
      </c>
      <c r="AM13" s="141">
        <f>SUM(C13+O13+AA13)</f>
        <v>14.379999999999999</v>
      </c>
      <c r="AN13" s="130">
        <f>SUM(((AL13*0.67)*0.35)+(AM13*0.6))</f>
        <v>9.1368649999999985</v>
      </c>
      <c r="AO13" s="140">
        <f>SUM(E13+Q13+AC13)</f>
        <v>2.5099999999999998</v>
      </c>
      <c r="AP13" s="140">
        <f>SUM(F13+R13+AD13)</f>
        <v>10.36</v>
      </c>
      <c r="AQ13" s="33">
        <f>SUM(((AO13*0.67)*0.35)+(AP13*0.6))</f>
        <v>6.8045949999999991</v>
      </c>
      <c r="AR13" s="33">
        <v>7.11</v>
      </c>
      <c r="AS13" s="127">
        <f>AQ13-AR13</f>
        <v>-0.30540500000000126</v>
      </c>
      <c r="AT13" s="26">
        <f>(AQ13/AR13-1)*100</f>
        <v>-4.2954289732770938</v>
      </c>
      <c r="AU13" s="32">
        <v>0.35</v>
      </c>
      <c r="AV13" s="124">
        <v>2.0699999999999998</v>
      </c>
      <c r="AW13" s="33">
        <f>SUM(((AU13*0.67)*0.35)+(AV13*0.6))</f>
        <v>1.3240749999999997</v>
      </c>
      <c r="AX13" s="32">
        <v>0</v>
      </c>
      <c r="AY13" s="124">
        <v>0</v>
      </c>
      <c r="AZ13" s="33">
        <f>SUM(((AX13*0.67)*0.35)+(AY13*0.6))</f>
        <v>0</v>
      </c>
      <c r="BA13" s="131">
        <f t="shared" ref="BA13:BA20" si="84">SUM(AX13-AU13)</f>
        <v>-0.35</v>
      </c>
      <c r="BB13" s="126">
        <f t="shared" ref="BB13:BB20" si="85">(AX13/AU13-1)*100</f>
        <v>-100</v>
      </c>
      <c r="BC13" s="126">
        <f t="shared" ref="BC13:BC20" si="86">SUM(AY13-AV13)</f>
        <v>-2.0699999999999998</v>
      </c>
      <c r="BD13" s="126">
        <f t="shared" ref="BD13:BD20" si="87">(AY13/AV13-1)*100</f>
        <v>-100</v>
      </c>
      <c r="BE13" s="127">
        <f t="shared" ref="BE13:BE20" si="88">AZ13-AW13</f>
        <v>-1.3240749999999997</v>
      </c>
      <c r="BF13" s="26">
        <f t="shared" ref="BF13:BF21" si="89">(AZ13/AW13-1)*100</f>
        <v>-100</v>
      </c>
      <c r="BG13" s="141">
        <f>AU13</f>
        <v>0.35</v>
      </c>
      <c r="BH13" s="142">
        <f>AV13</f>
        <v>2.0699999999999998</v>
      </c>
      <c r="BI13" s="130">
        <f>SUM(((BG13*0.67)*0.35)+(BH13*0.6))</f>
        <v>1.3240749999999997</v>
      </c>
      <c r="BJ13" s="140">
        <f>AX13</f>
        <v>0</v>
      </c>
      <c r="BK13" s="124">
        <f>AY13</f>
        <v>0</v>
      </c>
      <c r="BL13" s="33">
        <f>SUM(((BJ13*0.67)*0.35)+(BK13*0.6))</f>
        <v>0</v>
      </c>
      <c r="BM13" s="33">
        <v>1.3</v>
      </c>
      <c r="BN13" s="127">
        <f>BL13-BM13</f>
        <v>-1.3</v>
      </c>
      <c r="BO13" s="26">
        <f>(BL13/BM13-1)*100</f>
        <v>-100</v>
      </c>
      <c r="BP13" s="140">
        <v>0</v>
      </c>
      <c r="BQ13" s="124">
        <v>0</v>
      </c>
      <c r="BR13" s="33">
        <f>SUM(((BP13*0.67)*0.35)+(BQ13*0.6))</f>
        <v>0</v>
      </c>
      <c r="BS13" s="32">
        <v>0</v>
      </c>
      <c r="BT13" s="124">
        <v>0</v>
      </c>
      <c r="BU13" s="33">
        <f>SUM(((BS13*0.67)*0.35)+(BT13*0.6))</f>
        <v>0</v>
      </c>
      <c r="BV13" s="125">
        <f t="shared" ref="BV13:BV20" si="90">SUM(BS13-BP13)</f>
        <v>0</v>
      </c>
      <c r="BW13" s="126">
        <v>100</v>
      </c>
      <c r="BX13" s="128">
        <f t="shared" ref="BX13:BX20" si="91">SUM(BT13-BQ13)</f>
        <v>0</v>
      </c>
      <c r="BY13" s="126">
        <v>100</v>
      </c>
      <c r="BZ13" s="127">
        <f t="shared" ref="BZ13:BZ20" si="92">BU13-BR13</f>
        <v>0</v>
      </c>
      <c r="CA13" s="26">
        <v>100</v>
      </c>
      <c r="CB13" s="141">
        <v>0</v>
      </c>
      <c r="CC13" s="142">
        <v>0</v>
      </c>
      <c r="CD13" s="130">
        <f>SUM(((CB13*0.67)*0.35)+(CC13*0.6))</f>
        <v>0</v>
      </c>
      <c r="CE13" s="140">
        <v>0</v>
      </c>
      <c r="CF13" s="124">
        <v>0</v>
      </c>
      <c r="CG13" s="33">
        <f>SUM(((CE13*0.67)*0.35)+(CF13*0.6))</f>
        <v>0</v>
      </c>
      <c r="CH13" s="33">
        <v>0</v>
      </c>
      <c r="CI13" s="127">
        <f>CG13-CH13</f>
        <v>0</v>
      </c>
      <c r="CJ13" s="26">
        <v>100</v>
      </c>
      <c r="CK13" s="32">
        <v>0.25</v>
      </c>
      <c r="CL13" s="124">
        <v>2.0110000000000001</v>
      </c>
      <c r="CM13" s="33">
        <f>SUM(((CK13*0.67)*0.35)+(CL13*0.6))</f>
        <v>1.265225</v>
      </c>
      <c r="CN13" s="32">
        <v>0</v>
      </c>
      <c r="CO13" s="124">
        <v>0</v>
      </c>
      <c r="CP13" s="33">
        <f>SUM(((CN13*0.67)*0.35)+(CO13*0.6))</f>
        <v>0</v>
      </c>
      <c r="CQ13" s="125">
        <f t="shared" ref="CQ13:CQ20" si="93">SUM(CN13-CK13)</f>
        <v>-0.25</v>
      </c>
      <c r="CR13" s="126">
        <f t="shared" ref="CR13:CR20" si="94">(CN13/CK13-1)*100</f>
        <v>-100</v>
      </c>
      <c r="CS13" s="128">
        <f t="shared" ref="CS13:CS20" si="95">SUM(CO13-CL13)</f>
        <v>-2.0110000000000001</v>
      </c>
      <c r="CT13" s="126">
        <f t="shared" ref="CT13:CT20" si="96">(CO13/CL13-1)*100</f>
        <v>-100</v>
      </c>
      <c r="CU13" s="127">
        <f t="shared" ref="CU13:CU20" si="97">CP13-CM13</f>
        <v>-1.265225</v>
      </c>
      <c r="CV13" s="26">
        <f t="shared" ref="CV13:CV21" si="98">(CP13/CM13-1)*100</f>
        <v>-100</v>
      </c>
      <c r="CW13" s="32">
        <v>0.5</v>
      </c>
      <c r="CX13" s="124">
        <v>5.08</v>
      </c>
      <c r="CY13" s="33">
        <f>SUM(((CW13*0.67)*0.35)+(CX13*0.6))</f>
        <v>3.1652499999999999</v>
      </c>
      <c r="CZ13" s="32">
        <v>0</v>
      </c>
      <c r="DA13" s="124">
        <v>0</v>
      </c>
      <c r="DB13" s="33">
        <f>SUM(((CZ13*0.67)*0.35)+(DA13*0.6))</f>
        <v>0</v>
      </c>
      <c r="DC13" s="125">
        <f t="shared" ref="DC13:DC20" si="99">SUM(CZ13-CW13)</f>
        <v>-0.5</v>
      </c>
      <c r="DD13" s="126">
        <f t="shared" ref="DD13:DD20" si="100">(CZ13/CW13-1)*100</f>
        <v>-100</v>
      </c>
      <c r="DE13" s="128">
        <f t="shared" ref="DE13:DE20" si="101">SUM(DA13-CX13)</f>
        <v>-5.08</v>
      </c>
      <c r="DF13" s="126">
        <f t="shared" ref="DF13:DF20" si="102">(DA13/CX13-1)*100</f>
        <v>-100</v>
      </c>
      <c r="DG13" s="127">
        <f t="shared" ref="DG13:DG20" si="103">DB13-CY13</f>
        <v>-3.1652499999999999</v>
      </c>
      <c r="DH13" s="26">
        <f t="shared" ref="DH13:DH21" si="104">(DB13/CY13-1)*100</f>
        <v>-100</v>
      </c>
      <c r="DI13" s="32">
        <v>0.62</v>
      </c>
      <c r="DJ13" s="124">
        <v>6.51</v>
      </c>
      <c r="DK13" s="33">
        <f>SUM(((DI13*0.67)*0.35)+(DJ13*0.6))</f>
        <v>4.0513899999999996</v>
      </c>
      <c r="DL13" s="32">
        <v>0</v>
      </c>
      <c r="DM13" s="124">
        <v>0</v>
      </c>
      <c r="DN13" s="33">
        <f>SUM(((DL13*0.67)*0.35)+(DM13*0.6))</f>
        <v>0</v>
      </c>
      <c r="DO13" s="125">
        <f t="shared" ref="DO13:DO20" si="105">SUM(DL13-DI13)</f>
        <v>-0.62</v>
      </c>
      <c r="DP13" s="126">
        <v>100</v>
      </c>
      <c r="DQ13" s="128">
        <f t="shared" ref="DQ13:DQ20" si="106">SUM(DM13-DJ13)</f>
        <v>-6.51</v>
      </c>
      <c r="DR13" s="126">
        <f t="shared" ref="DR13:DR20" si="107">(DM13/DJ13-1)*100</f>
        <v>-100</v>
      </c>
      <c r="DS13" s="127">
        <f t="shared" ref="DS13:DS20" si="108">DN13-DK13</f>
        <v>-4.0513899999999996</v>
      </c>
      <c r="DT13" s="26">
        <f t="shared" ref="DT13:DT21" si="109">(DN13/DK13-1)*100</f>
        <v>-100</v>
      </c>
      <c r="DU13" s="141">
        <f>SUM(CK13+CW13+DI13)</f>
        <v>1.37</v>
      </c>
      <c r="DV13" s="141">
        <f>SUM(CL13+CX13+DJ13)</f>
        <v>13.600999999999999</v>
      </c>
      <c r="DW13" s="130">
        <f>SUM(((DU13*0.67)*0.35)+(DV13*0.6))</f>
        <v>8.4818649999999991</v>
      </c>
      <c r="DX13" s="140">
        <f>SUM(CN13+CZ13+DL13)</f>
        <v>0</v>
      </c>
      <c r="DY13" s="140">
        <f>SUM(CO13+DA13+DM13)</f>
        <v>0</v>
      </c>
      <c r="DZ13" s="33">
        <f>SUM(((DX13*0.67)*0.35)+(DY13*0.6))</f>
        <v>0</v>
      </c>
      <c r="EA13" s="33">
        <v>5.69</v>
      </c>
      <c r="EB13" s="127">
        <f>DZ13-EA13</f>
        <v>-5.69</v>
      </c>
      <c r="EC13" s="26">
        <f>(DZ13/EA13-1)*100</f>
        <v>-100</v>
      </c>
    </row>
    <row r="14" spans="1:133" ht="13.5" customHeight="1" x14ac:dyDescent="0.2">
      <c r="A14" s="2" t="s">
        <v>104</v>
      </c>
      <c r="B14" s="22">
        <v>1</v>
      </c>
      <c r="C14" s="47">
        <v>3.59</v>
      </c>
      <c r="D14" s="33">
        <f t="shared" ref="D14:D20" si="110">SUM(((B14*0.67)*0.35)+(C14*0.6))</f>
        <v>2.3885000000000001</v>
      </c>
      <c r="E14" s="22">
        <v>1</v>
      </c>
      <c r="F14" s="47">
        <v>4.3</v>
      </c>
      <c r="G14" s="33">
        <f t="shared" ref="G14:G19" si="111">SUM(((E14*0.67)*0.35)+(F14*0.6))</f>
        <v>2.8144999999999998</v>
      </c>
      <c r="H14" s="125">
        <f t="shared" si="66"/>
        <v>0</v>
      </c>
      <c r="I14" s="126">
        <f t="shared" si="67"/>
        <v>0</v>
      </c>
      <c r="J14" s="128">
        <f t="shared" si="68"/>
        <v>0.71</v>
      </c>
      <c r="K14" s="126">
        <f t="shared" si="69"/>
        <v>19.777158774373248</v>
      </c>
      <c r="L14" s="127">
        <f t="shared" si="70"/>
        <v>0.42599999999999971</v>
      </c>
      <c r="M14" s="148">
        <f t="shared" si="71"/>
        <v>17.835461586769917</v>
      </c>
      <c r="N14" s="22">
        <v>1</v>
      </c>
      <c r="O14" s="47">
        <v>3.0990000000000002</v>
      </c>
      <c r="P14" s="33">
        <f t="shared" ref="P14:P20" si="112">SUM(((N14*0.67)*0.35)+(O14*0.6))</f>
        <v>2.0939000000000001</v>
      </c>
      <c r="Q14" s="22">
        <v>1</v>
      </c>
      <c r="R14" s="47">
        <v>2.68</v>
      </c>
      <c r="S14" s="33">
        <f t="shared" ref="S14:S19" si="113">SUM(((Q14*0.67)*0.35)+(R14*0.6))</f>
        <v>1.8425</v>
      </c>
      <c r="T14" s="125">
        <f t="shared" si="72"/>
        <v>0</v>
      </c>
      <c r="U14" s="126">
        <f t="shared" si="73"/>
        <v>0</v>
      </c>
      <c r="V14" s="128">
        <f t="shared" si="74"/>
        <v>-0.41900000000000004</v>
      </c>
      <c r="W14" s="126">
        <f t="shared" si="75"/>
        <v>-13.520490480800262</v>
      </c>
      <c r="X14" s="127">
        <f t="shared" si="76"/>
        <v>-0.25140000000000007</v>
      </c>
      <c r="Y14" s="26">
        <f t="shared" si="77"/>
        <v>-12.00630402598023</v>
      </c>
      <c r="Z14" s="22">
        <v>5</v>
      </c>
      <c r="AA14" s="47">
        <v>1.45</v>
      </c>
      <c r="AB14" s="33">
        <f t="shared" ref="AB14:AB20" si="114">SUM(((Z14*0.67)*0.35)+(AA14*0.6))</f>
        <v>2.0425</v>
      </c>
      <c r="AC14" s="22">
        <v>1</v>
      </c>
      <c r="AD14" s="47">
        <v>2.6</v>
      </c>
      <c r="AE14" s="33">
        <f t="shared" ref="AE14:AE19" si="115">SUM(((AC14*0.67)*0.35)+(AD14*0.6))</f>
        <v>1.7945</v>
      </c>
      <c r="AF14" s="190">
        <f t="shared" si="78"/>
        <v>-4</v>
      </c>
      <c r="AG14" s="126">
        <f t="shared" si="79"/>
        <v>-80</v>
      </c>
      <c r="AH14" s="128">
        <f t="shared" si="80"/>
        <v>1.1500000000000001</v>
      </c>
      <c r="AI14" s="126">
        <f t="shared" si="81"/>
        <v>79.310344827586206</v>
      </c>
      <c r="AJ14" s="127">
        <f t="shared" si="82"/>
        <v>-0.248</v>
      </c>
      <c r="AK14" s="26">
        <f t="shared" si="83"/>
        <v>-12.141982864137091</v>
      </c>
      <c r="AL14" s="141">
        <f t="shared" ref="AL14:AL19" si="116">SUM(B14+N14+Z14)</f>
        <v>7</v>
      </c>
      <c r="AM14" s="141">
        <f t="shared" ref="AM14:AM19" si="117">SUM(C14+O14+AA14)</f>
        <v>8.1389999999999993</v>
      </c>
      <c r="AN14" s="130">
        <f t="shared" ref="AN14:AN20" si="118">SUM(((AL14*0.67)*0.35)+(AM14*0.6))</f>
        <v>6.5248999999999988</v>
      </c>
      <c r="AO14" s="140">
        <f t="shared" ref="AO14:AO20" si="119">SUM(E14+Q14+AC14)</f>
        <v>3</v>
      </c>
      <c r="AP14" s="140">
        <f t="shared" ref="AP14:AP20" si="120">SUM(F14+R14+AD14)</f>
        <v>9.58</v>
      </c>
      <c r="AQ14" s="33">
        <f t="shared" ref="AQ14:AQ20" si="121">SUM(((AO14*0.67)*0.35)+(AP14*0.6))</f>
        <v>6.4515000000000002</v>
      </c>
      <c r="AR14" s="33">
        <v>11.27</v>
      </c>
      <c r="AS14" s="127">
        <f t="shared" ref="AS14:AS20" si="122">AQ14-AR14</f>
        <v>-4.8184999999999993</v>
      </c>
      <c r="AT14" s="26">
        <f t="shared" ref="AT14:AT20" si="123">(AQ14/AR14-1)*100</f>
        <v>-42.755102040816318</v>
      </c>
      <c r="AU14" s="22">
        <v>1</v>
      </c>
      <c r="AV14" s="47">
        <v>0.18</v>
      </c>
      <c r="AW14" s="33">
        <f t="shared" ref="AW14:AW20" si="124">SUM(((AU14*0.67)*0.35)+(AV14*0.6))</f>
        <v>0.34249999999999997</v>
      </c>
      <c r="AX14" s="22">
        <v>0</v>
      </c>
      <c r="AY14" s="47">
        <v>0</v>
      </c>
      <c r="AZ14" s="33">
        <f t="shared" ref="AZ14:AZ20" si="125">SUM(((AX14*0.67)*0.35)+(AY14*0.6))</f>
        <v>0</v>
      </c>
      <c r="BA14" s="131">
        <f t="shared" si="84"/>
        <v>-1</v>
      </c>
      <c r="BB14" s="126">
        <f t="shared" si="85"/>
        <v>-100</v>
      </c>
      <c r="BC14" s="126">
        <f t="shared" si="86"/>
        <v>-0.18</v>
      </c>
      <c r="BD14" s="126">
        <f t="shared" si="87"/>
        <v>-100</v>
      </c>
      <c r="BE14" s="127">
        <f t="shared" si="88"/>
        <v>-0.34249999999999997</v>
      </c>
      <c r="BF14" s="26">
        <f t="shared" si="89"/>
        <v>-100</v>
      </c>
      <c r="BG14" s="141">
        <f t="shared" ref="BG14:BG20" si="126">AU14</f>
        <v>1</v>
      </c>
      <c r="BH14" s="142">
        <f t="shared" ref="BH14:BH20" si="127">AV14</f>
        <v>0.18</v>
      </c>
      <c r="BI14" s="130">
        <f t="shared" ref="BI14:BI20" si="128">SUM(((BG14*0.67)*0.35)+(BH14*0.6))</f>
        <v>0.34249999999999997</v>
      </c>
      <c r="BJ14" s="140">
        <f t="shared" ref="BJ14:BJ20" si="129">AX14</f>
        <v>0</v>
      </c>
      <c r="BK14" s="124">
        <f t="shared" ref="BK14:BK20" si="130">AY14</f>
        <v>0</v>
      </c>
      <c r="BL14" s="33">
        <f t="shared" ref="BL14:BL20" si="131">SUM(((BJ14*0.67)*0.35)+(BK14*0.6))</f>
        <v>0</v>
      </c>
      <c r="BM14" s="33">
        <v>2.06</v>
      </c>
      <c r="BN14" s="127">
        <f t="shared" ref="BN14:BN20" si="132">BL14-BM14</f>
        <v>-2.06</v>
      </c>
      <c r="BO14" s="26">
        <f t="shared" ref="BO14:BO20" si="133">(BL14/BM14-1)*100</f>
        <v>-100</v>
      </c>
      <c r="BP14" s="13">
        <v>0</v>
      </c>
      <c r="BQ14" s="47">
        <v>0</v>
      </c>
      <c r="BR14" s="33">
        <f t="shared" ref="BR14:BR20" si="134">SUM(((BP14*0.67)*0.35)+(BQ14*0.6))</f>
        <v>0</v>
      </c>
      <c r="BS14" s="22">
        <v>0</v>
      </c>
      <c r="BT14" s="47">
        <v>0</v>
      </c>
      <c r="BU14" s="33">
        <f t="shared" ref="BU14:BU20" si="135">SUM(((BS14*0.67)*0.35)+(BT14*0.6))</f>
        <v>0</v>
      </c>
      <c r="BV14" s="125">
        <f t="shared" si="90"/>
        <v>0</v>
      </c>
      <c r="BW14" s="126">
        <v>100</v>
      </c>
      <c r="BX14" s="128">
        <f t="shared" si="91"/>
        <v>0</v>
      </c>
      <c r="BY14" s="126">
        <v>100</v>
      </c>
      <c r="BZ14" s="127">
        <f t="shared" si="92"/>
        <v>0</v>
      </c>
      <c r="CA14" s="26">
        <v>100</v>
      </c>
      <c r="CB14" s="133">
        <v>0</v>
      </c>
      <c r="CC14" s="45">
        <v>0</v>
      </c>
      <c r="CD14" s="130">
        <f t="shared" ref="CD14:CD20" si="136">SUM(((CB14*0.67)*0.35)+(CC14*0.6))</f>
        <v>0</v>
      </c>
      <c r="CE14" s="13">
        <v>0</v>
      </c>
      <c r="CF14" s="47">
        <v>0</v>
      </c>
      <c r="CG14" s="33">
        <f t="shared" ref="CG14:CG20" si="137">SUM(((CE14*0.67)*0.35)+(CF14*0.6))</f>
        <v>0</v>
      </c>
      <c r="CH14" s="33">
        <v>0</v>
      </c>
      <c r="CI14" s="127">
        <f t="shared" ref="CI14:CI20" si="138">CG14-CH14</f>
        <v>0</v>
      </c>
      <c r="CJ14" s="26">
        <v>100</v>
      </c>
      <c r="CK14" s="22">
        <v>0.5</v>
      </c>
      <c r="CL14" s="47">
        <v>1.115</v>
      </c>
      <c r="CM14" s="33">
        <f t="shared" ref="CM14:CM20" si="139">SUM(((CK14*0.67)*0.35)+(CL14*0.6))</f>
        <v>0.78624999999999989</v>
      </c>
      <c r="CN14" s="22">
        <v>0</v>
      </c>
      <c r="CO14" s="47">
        <v>0</v>
      </c>
      <c r="CP14" s="33">
        <f t="shared" ref="CP14:CP20" si="140">SUM(((CN14*0.67)*0.35)+(CO14*0.6))</f>
        <v>0</v>
      </c>
      <c r="CQ14" s="125">
        <f t="shared" si="93"/>
        <v>-0.5</v>
      </c>
      <c r="CR14" s="126">
        <f t="shared" si="94"/>
        <v>-100</v>
      </c>
      <c r="CS14" s="128">
        <f t="shared" si="95"/>
        <v>-1.115</v>
      </c>
      <c r="CT14" s="126">
        <f t="shared" si="96"/>
        <v>-100</v>
      </c>
      <c r="CU14" s="127">
        <f t="shared" si="97"/>
        <v>-0.78624999999999989</v>
      </c>
      <c r="CV14" s="26">
        <f t="shared" si="98"/>
        <v>-100</v>
      </c>
      <c r="CW14" s="22">
        <v>1</v>
      </c>
      <c r="CX14" s="47">
        <v>3.4870000000000001</v>
      </c>
      <c r="CY14" s="33">
        <f t="shared" ref="CY14:CY20" si="141">SUM(((CW14*0.67)*0.35)+(CX14*0.6))</f>
        <v>2.3267000000000002</v>
      </c>
      <c r="CZ14" s="22">
        <v>0</v>
      </c>
      <c r="DA14" s="47">
        <v>0</v>
      </c>
      <c r="DB14" s="33">
        <f t="shared" ref="DB14:DB20" si="142">SUM(((CZ14*0.67)*0.35)+(DA14*0.6))</f>
        <v>0</v>
      </c>
      <c r="DC14" s="125">
        <f t="shared" si="99"/>
        <v>-1</v>
      </c>
      <c r="DD14" s="126">
        <f t="shared" si="100"/>
        <v>-100</v>
      </c>
      <c r="DE14" s="128">
        <f t="shared" si="101"/>
        <v>-3.4870000000000001</v>
      </c>
      <c r="DF14" s="126">
        <f t="shared" si="102"/>
        <v>-100</v>
      </c>
      <c r="DG14" s="127">
        <f t="shared" si="103"/>
        <v>-2.3267000000000002</v>
      </c>
      <c r="DH14" s="26">
        <f t="shared" si="104"/>
        <v>-100</v>
      </c>
      <c r="DI14" s="22">
        <v>1</v>
      </c>
      <c r="DJ14" s="47">
        <v>3.89</v>
      </c>
      <c r="DK14" s="33">
        <f t="shared" ref="DK14:DK20" si="143">SUM(((DI14*0.67)*0.35)+(DJ14*0.6))</f>
        <v>2.5685000000000002</v>
      </c>
      <c r="DL14" s="22">
        <v>0</v>
      </c>
      <c r="DM14" s="47">
        <v>0</v>
      </c>
      <c r="DN14" s="33">
        <f t="shared" ref="DN14:DN20" si="144">SUM(((DL14*0.67)*0.35)+(DM14*0.6))</f>
        <v>0</v>
      </c>
      <c r="DO14" s="125">
        <f t="shared" si="105"/>
        <v>-1</v>
      </c>
      <c r="DP14" s="126">
        <f t="shared" ref="DP14:DP20" si="145">(DL14/DI14-1)*100</f>
        <v>-100</v>
      </c>
      <c r="DQ14" s="128">
        <f t="shared" si="106"/>
        <v>-3.89</v>
      </c>
      <c r="DR14" s="126">
        <f t="shared" si="107"/>
        <v>-100</v>
      </c>
      <c r="DS14" s="127">
        <f t="shared" si="108"/>
        <v>-2.5685000000000002</v>
      </c>
      <c r="DT14" s="26">
        <f t="shared" si="109"/>
        <v>-100</v>
      </c>
      <c r="DU14" s="141">
        <f t="shared" ref="DU14:DU20" si="146">SUM(CK14+CW14+DI14)</f>
        <v>2.5</v>
      </c>
      <c r="DV14" s="141">
        <f t="shared" ref="DV14:DV20" si="147">SUM(CL14+CX14+DJ14)</f>
        <v>8.4920000000000009</v>
      </c>
      <c r="DW14" s="130">
        <f t="shared" ref="DW14:DW20" si="148">SUM(((DU14*0.67)*0.35)+(DV14*0.6))</f>
        <v>5.6814499999999999</v>
      </c>
      <c r="DX14" s="140">
        <f t="shared" ref="DX14:DX20" si="149">SUM(CN14+CZ14+DL14)</f>
        <v>0</v>
      </c>
      <c r="DY14" s="140">
        <f t="shared" ref="DY14:DY20" si="150">SUM(CO14+DA14+DM14)</f>
        <v>0</v>
      </c>
      <c r="DZ14" s="33">
        <f t="shared" ref="DZ14:DZ19" si="151">SUM(((DX14*0.67)*0.35)+(DY14*0.6))</f>
        <v>0</v>
      </c>
      <c r="EA14" s="33">
        <v>9.0299999999999994</v>
      </c>
      <c r="EB14" s="127">
        <f t="shared" ref="EB14:EB20" si="152">DZ14-EA14</f>
        <v>-9.0299999999999994</v>
      </c>
      <c r="EC14" s="26">
        <f t="shared" ref="EC14:EC20" si="153">(DZ14/EA14-1)*100</f>
        <v>-100</v>
      </c>
    </row>
    <row r="15" spans="1:133" ht="13.5" customHeight="1" x14ac:dyDescent="0.2">
      <c r="A15" s="2" t="s">
        <v>19</v>
      </c>
      <c r="B15" s="22">
        <v>0.5</v>
      </c>
      <c r="C15" s="47">
        <v>1.9950000000000001</v>
      </c>
      <c r="D15" s="33">
        <f t="shared" si="110"/>
        <v>1.3142500000000001</v>
      </c>
      <c r="E15" s="22">
        <v>2.83</v>
      </c>
      <c r="F15" s="47">
        <v>2.64</v>
      </c>
      <c r="G15" s="33">
        <f t="shared" si="111"/>
        <v>2.2476349999999998</v>
      </c>
      <c r="H15" s="125">
        <f t="shared" si="66"/>
        <v>2.33</v>
      </c>
      <c r="I15" s="126">
        <f t="shared" si="67"/>
        <v>466</v>
      </c>
      <c r="J15" s="128">
        <f t="shared" si="68"/>
        <v>0.64500000000000002</v>
      </c>
      <c r="K15" s="126">
        <f t="shared" si="69"/>
        <v>32.330827067669162</v>
      </c>
      <c r="L15" s="127">
        <f t="shared" si="70"/>
        <v>0.93338499999999969</v>
      </c>
      <c r="M15" s="148">
        <f t="shared" si="71"/>
        <v>71.020353813962302</v>
      </c>
      <c r="N15" s="22">
        <v>0.42</v>
      </c>
      <c r="O15" s="47">
        <v>2.0699999999999998</v>
      </c>
      <c r="P15" s="33">
        <f t="shared" si="112"/>
        <v>1.3404899999999997</v>
      </c>
      <c r="Q15" s="22">
        <v>1.07</v>
      </c>
      <c r="R15" s="47">
        <v>1.6639999999999999</v>
      </c>
      <c r="S15" s="33">
        <f t="shared" si="113"/>
        <v>1.249315</v>
      </c>
      <c r="T15" s="190">
        <f t="shared" si="72"/>
        <v>0.65000000000000013</v>
      </c>
      <c r="U15" s="126">
        <f t="shared" si="73"/>
        <v>154.76190476190479</v>
      </c>
      <c r="V15" s="128">
        <f t="shared" si="74"/>
        <v>-0.40599999999999992</v>
      </c>
      <c r="W15" s="126">
        <f t="shared" si="75"/>
        <v>-19.613526570048311</v>
      </c>
      <c r="X15" s="127">
        <f t="shared" si="76"/>
        <v>-9.1174999999999784E-2</v>
      </c>
      <c r="Y15" s="26">
        <f t="shared" si="77"/>
        <v>-6.8016173190400426</v>
      </c>
      <c r="Z15" s="22">
        <v>3.3</v>
      </c>
      <c r="AA15" s="47">
        <v>2.13</v>
      </c>
      <c r="AB15" s="33">
        <f t="shared" si="114"/>
        <v>2.05185</v>
      </c>
      <c r="AC15" s="22">
        <v>0.8</v>
      </c>
      <c r="AD15" s="47">
        <v>2.0099999999999998</v>
      </c>
      <c r="AE15" s="33">
        <f t="shared" si="115"/>
        <v>1.3935999999999997</v>
      </c>
      <c r="AF15" s="190">
        <f t="shared" si="78"/>
        <v>-2.5</v>
      </c>
      <c r="AG15" s="126">
        <f t="shared" si="79"/>
        <v>-75.757575757575751</v>
      </c>
      <c r="AH15" s="128">
        <f t="shared" si="80"/>
        <v>-0.12000000000000011</v>
      </c>
      <c r="AI15" s="126">
        <f t="shared" si="81"/>
        <v>-5.6338028169014116</v>
      </c>
      <c r="AJ15" s="127">
        <f t="shared" si="82"/>
        <v>-0.65825000000000022</v>
      </c>
      <c r="AK15" s="26">
        <f t="shared" si="83"/>
        <v>-32.080805127080446</v>
      </c>
      <c r="AL15" s="141">
        <f t="shared" si="116"/>
        <v>4.22</v>
      </c>
      <c r="AM15" s="141">
        <f t="shared" si="117"/>
        <v>6.1949999999999994</v>
      </c>
      <c r="AN15" s="130">
        <f t="shared" si="118"/>
        <v>4.7065899999999994</v>
      </c>
      <c r="AO15" s="140">
        <f t="shared" si="119"/>
        <v>4.7</v>
      </c>
      <c r="AP15" s="140">
        <f t="shared" si="120"/>
        <v>6.3140000000000001</v>
      </c>
      <c r="AQ15" s="33">
        <f t="shared" si="121"/>
        <v>4.8905500000000002</v>
      </c>
      <c r="AR15" s="33">
        <v>5.39</v>
      </c>
      <c r="AS15" s="127">
        <f t="shared" si="122"/>
        <v>-0.49944999999999951</v>
      </c>
      <c r="AT15" s="26">
        <f t="shared" si="123"/>
        <v>-9.2662337662337553</v>
      </c>
      <c r="AU15" s="22">
        <v>0.88</v>
      </c>
      <c r="AV15" s="47">
        <v>0.89300000000000002</v>
      </c>
      <c r="AW15" s="33">
        <f t="shared" si="124"/>
        <v>0.74215999999999993</v>
      </c>
      <c r="AX15" s="22">
        <v>0</v>
      </c>
      <c r="AY15" s="47">
        <v>0</v>
      </c>
      <c r="AZ15" s="33">
        <f t="shared" si="125"/>
        <v>0</v>
      </c>
      <c r="BA15" s="131">
        <f t="shared" si="84"/>
        <v>-0.88</v>
      </c>
      <c r="BB15" s="126">
        <f t="shared" si="85"/>
        <v>-100</v>
      </c>
      <c r="BC15" s="126">
        <f t="shared" si="86"/>
        <v>-0.89300000000000002</v>
      </c>
      <c r="BD15" s="126">
        <f t="shared" si="87"/>
        <v>-100</v>
      </c>
      <c r="BE15" s="127">
        <f t="shared" si="88"/>
        <v>-0.74215999999999993</v>
      </c>
      <c r="BF15" s="26">
        <f t="shared" si="89"/>
        <v>-100</v>
      </c>
      <c r="BG15" s="141">
        <f t="shared" si="126"/>
        <v>0.88</v>
      </c>
      <c r="BH15" s="142">
        <f t="shared" si="127"/>
        <v>0.89300000000000002</v>
      </c>
      <c r="BI15" s="130">
        <f t="shared" si="128"/>
        <v>0.74215999999999993</v>
      </c>
      <c r="BJ15" s="140">
        <f t="shared" si="129"/>
        <v>0</v>
      </c>
      <c r="BK15" s="124">
        <f t="shared" si="130"/>
        <v>0</v>
      </c>
      <c r="BL15" s="33">
        <f t="shared" si="131"/>
        <v>0</v>
      </c>
      <c r="BM15" s="33">
        <v>0.98</v>
      </c>
      <c r="BN15" s="127">
        <f t="shared" si="132"/>
        <v>-0.98</v>
      </c>
      <c r="BO15" s="26">
        <f t="shared" si="133"/>
        <v>-100</v>
      </c>
      <c r="BP15" s="13">
        <v>0</v>
      </c>
      <c r="BQ15" s="47">
        <v>0</v>
      </c>
      <c r="BR15" s="33">
        <f t="shared" si="134"/>
        <v>0</v>
      </c>
      <c r="BS15" s="22">
        <v>0</v>
      </c>
      <c r="BT15" s="47">
        <v>0</v>
      </c>
      <c r="BU15" s="33">
        <f t="shared" si="135"/>
        <v>0</v>
      </c>
      <c r="BV15" s="125">
        <f t="shared" si="90"/>
        <v>0</v>
      </c>
      <c r="BW15" s="126">
        <v>100</v>
      </c>
      <c r="BX15" s="128">
        <f t="shared" si="91"/>
        <v>0</v>
      </c>
      <c r="BY15" s="126">
        <v>100</v>
      </c>
      <c r="BZ15" s="127">
        <f t="shared" si="92"/>
        <v>0</v>
      </c>
      <c r="CA15" s="26">
        <v>100</v>
      </c>
      <c r="CB15" s="133">
        <v>0</v>
      </c>
      <c r="CC15" s="45">
        <v>0</v>
      </c>
      <c r="CD15" s="130">
        <f t="shared" si="136"/>
        <v>0</v>
      </c>
      <c r="CE15" s="13">
        <v>0</v>
      </c>
      <c r="CF15" s="47">
        <v>0</v>
      </c>
      <c r="CG15" s="33">
        <f t="shared" si="137"/>
        <v>0</v>
      </c>
      <c r="CH15" s="33">
        <v>0</v>
      </c>
      <c r="CI15" s="127">
        <f t="shared" si="138"/>
        <v>0</v>
      </c>
      <c r="CJ15" s="26">
        <v>100</v>
      </c>
      <c r="CK15" s="22">
        <v>1.05</v>
      </c>
      <c r="CL15" s="47">
        <v>1</v>
      </c>
      <c r="CM15" s="33">
        <f t="shared" si="139"/>
        <v>0.846225</v>
      </c>
      <c r="CN15" s="22">
        <v>0</v>
      </c>
      <c r="CO15" s="47">
        <v>0</v>
      </c>
      <c r="CP15" s="33">
        <f t="shared" si="140"/>
        <v>0</v>
      </c>
      <c r="CQ15" s="125">
        <f t="shared" si="93"/>
        <v>-1.05</v>
      </c>
      <c r="CR15" s="126">
        <f t="shared" si="94"/>
        <v>-100</v>
      </c>
      <c r="CS15" s="128">
        <f t="shared" si="95"/>
        <v>-1</v>
      </c>
      <c r="CT15" s="126">
        <f t="shared" si="96"/>
        <v>-100</v>
      </c>
      <c r="CU15" s="127">
        <f t="shared" si="97"/>
        <v>-0.846225</v>
      </c>
      <c r="CV15" s="26">
        <f t="shared" si="98"/>
        <v>-100</v>
      </c>
      <c r="CW15" s="22">
        <v>1.87</v>
      </c>
      <c r="CX15" s="47">
        <v>2.08</v>
      </c>
      <c r="CY15" s="33">
        <f t="shared" si="141"/>
        <v>1.686515</v>
      </c>
      <c r="CZ15" s="22">
        <v>0</v>
      </c>
      <c r="DA15" s="47">
        <v>0</v>
      </c>
      <c r="DB15" s="33">
        <f t="shared" si="142"/>
        <v>0</v>
      </c>
      <c r="DC15" s="125">
        <f t="shared" si="99"/>
        <v>-1.87</v>
      </c>
      <c r="DD15" s="126">
        <f t="shared" si="100"/>
        <v>-100</v>
      </c>
      <c r="DE15" s="128">
        <f t="shared" si="101"/>
        <v>-2.08</v>
      </c>
      <c r="DF15" s="126">
        <f t="shared" si="102"/>
        <v>-100</v>
      </c>
      <c r="DG15" s="127">
        <f t="shared" si="103"/>
        <v>-1.686515</v>
      </c>
      <c r="DH15" s="148">
        <f t="shared" si="104"/>
        <v>-100</v>
      </c>
      <c r="DI15" s="22">
        <v>2.06</v>
      </c>
      <c r="DJ15" s="47">
        <v>2.17</v>
      </c>
      <c r="DK15" s="33">
        <f t="shared" si="143"/>
        <v>1.7850699999999997</v>
      </c>
      <c r="DL15" s="22">
        <v>0</v>
      </c>
      <c r="DM15" s="47">
        <v>0</v>
      </c>
      <c r="DN15" s="33">
        <f t="shared" si="144"/>
        <v>0</v>
      </c>
      <c r="DO15" s="125">
        <f t="shared" si="105"/>
        <v>-2.06</v>
      </c>
      <c r="DP15" s="126">
        <f t="shared" si="145"/>
        <v>-100</v>
      </c>
      <c r="DQ15" s="128">
        <f t="shared" si="106"/>
        <v>-2.17</v>
      </c>
      <c r="DR15" s="126">
        <f t="shared" si="107"/>
        <v>-100</v>
      </c>
      <c r="DS15" s="127">
        <f t="shared" si="108"/>
        <v>-1.7850699999999997</v>
      </c>
      <c r="DT15" s="26">
        <f t="shared" si="109"/>
        <v>-100</v>
      </c>
      <c r="DU15" s="141">
        <f t="shared" si="146"/>
        <v>4.9800000000000004</v>
      </c>
      <c r="DV15" s="141">
        <f t="shared" si="147"/>
        <v>5.25</v>
      </c>
      <c r="DW15" s="130">
        <f t="shared" si="148"/>
        <v>4.3178099999999997</v>
      </c>
      <c r="DX15" s="140">
        <f t="shared" si="149"/>
        <v>0</v>
      </c>
      <c r="DY15" s="140">
        <f t="shared" si="150"/>
        <v>0</v>
      </c>
      <c r="DZ15" s="33">
        <f t="shared" si="151"/>
        <v>0</v>
      </c>
      <c r="EA15" s="33">
        <v>4.32</v>
      </c>
      <c r="EB15" s="127">
        <f t="shared" si="152"/>
        <v>-4.32</v>
      </c>
      <c r="EC15" s="26">
        <f t="shared" si="153"/>
        <v>-100</v>
      </c>
    </row>
    <row r="16" spans="1:133" ht="13.5" customHeight="1" x14ac:dyDescent="0.2">
      <c r="A16" s="3" t="s">
        <v>20</v>
      </c>
      <c r="B16" s="22">
        <v>0.5</v>
      </c>
      <c r="C16" s="47">
        <v>3.67</v>
      </c>
      <c r="D16" s="33">
        <f t="shared" si="110"/>
        <v>2.3192499999999998</v>
      </c>
      <c r="E16" s="22">
        <v>1.0900000000000001</v>
      </c>
      <c r="F16" s="47">
        <v>5.0999999999999996</v>
      </c>
      <c r="G16" s="33">
        <f t="shared" si="111"/>
        <v>3.3156049999999997</v>
      </c>
      <c r="H16" s="125">
        <f t="shared" si="66"/>
        <v>0.59000000000000008</v>
      </c>
      <c r="I16" s="126">
        <f t="shared" si="67"/>
        <v>118.00000000000001</v>
      </c>
      <c r="J16" s="128">
        <f t="shared" si="68"/>
        <v>1.4299999999999997</v>
      </c>
      <c r="K16" s="126">
        <f t="shared" si="69"/>
        <v>38.964577656675736</v>
      </c>
      <c r="L16" s="127">
        <f t="shared" si="70"/>
        <v>0.99635499999999988</v>
      </c>
      <c r="M16" s="148">
        <f t="shared" si="71"/>
        <v>42.960224210412854</v>
      </c>
      <c r="N16" s="22">
        <v>1</v>
      </c>
      <c r="O16" s="47">
        <v>2.3740000000000001</v>
      </c>
      <c r="P16" s="33">
        <f t="shared" si="112"/>
        <v>1.6589</v>
      </c>
      <c r="Q16" s="22">
        <v>1</v>
      </c>
      <c r="R16" s="47">
        <v>2.1480000000000001</v>
      </c>
      <c r="S16" s="33">
        <f t="shared" si="113"/>
        <v>1.5232999999999999</v>
      </c>
      <c r="T16" s="125">
        <f t="shared" si="72"/>
        <v>0</v>
      </c>
      <c r="U16" s="126">
        <f t="shared" si="73"/>
        <v>0</v>
      </c>
      <c r="V16" s="128">
        <f t="shared" si="74"/>
        <v>-0.22599999999999998</v>
      </c>
      <c r="W16" s="126">
        <f t="shared" si="75"/>
        <v>-9.5197978096040465</v>
      </c>
      <c r="X16" s="127">
        <f t="shared" si="76"/>
        <v>-0.13560000000000016</v>
      </c>
      <c r="Y16" s="26">
        <f t="shared" si="77"/>
        <v>-8.1740912652962905</v>
      </c>
      <c r="Z16" s="22">
        <v>1</v>
      </c>
      <c r="AA16" s="47">
        <v>2.476</v>
      </c>
      <c r="AB16" s="33">
        <f t="shared" si="114"/>
        <v>1.7201</v>
      </c>
      <c r="AC16" s="22">
        <v>1.55</v>
      </c>
      <c r="AD16" s="47">
        <v>3.5</v>
      </c>
      <c r="AE16" s="33">
        <f t="shared" si="115"/>
        <v>2.4634750000000003</v>
      </c>
      <c r="AF16" s="190">
        <f t="shared" si="78"/>
        <v>0.55000000000000004</v>
      </c>
      <c r="AG16" s="126">
        <f t="shared" si="79"/>
        <v>55.000000000000007</v>
      </c>
      <c r="AH16" s="128">
        <f t="shared" si="80"/>
        <v>1.024</v>
      </c>
      <c r="AI16" s="126">
        <f t="shared" si="81"/>
        <v>41.357027463651043</v>
      </c>
      <c r="AJ16" s="127">
        <f t="shared" si="82"/>
        <v>0.74337500000000034</v>
      </c>
      <c r="AK16" s="148">
        <f t="shared" si="83"/>
        <v>43.216964129992455</v>
      </c>
      <c r="AL16" s="141">
        <f t="shared" si="116"/>
        <v>2.5</v>
      </c>
      <c r="AM16" s="141">
        <f t="shared" si="117"/>
        <v>8.52</v>
      </c>
      <c r="AN16" s="130">
        <f t="shared" si="118"/>
        <v>5.6982499999999989</v>
      </c>
      <c r="AO16" s="140">
        <f t="shared" si="119"/>
        <v>3.6399999999999997</v>
      </c>
      <c r="AP16" s="140">
        <f t="shared" si="120"/>
        <v>10.747999999999999</v>
      </c>
      <c r="AQ16" s="33">
        <f t="shared" si="121"/>
        <v>7.3023799999999994</v>
      </c>
      <c r="AR16" s="33">
        <v>7.29</v>
      </c>
      <c r="AS16" s="127">
        <f t="shared" si="122"/>
        <v>1.2379999999999391E-2</v>
      </c>
      <c r="AT16" s="148">
        <f t="shared" si="123"/>
        <v>0.16982167352537214</v>
      </c>
      <c r="AU16" s="22">
        <v>0.5</v>
      </c>
      <c r="AV16" s="47">
        <v>0.27500000000000002</v>
      </c>
      <c r="AW16" s="33">
        <f t="shared" si="124"/>
        <v>0.28225</v>
      </c>
      <c r="AX16" s="22">
        <v>0</v>
      </c>
      <c r="AY16" s="47">
        <v>0</v>
      </c>
      <c r="AZ16" s="33">
        <f t="shared" si="125"/>
        <v>0</v>
      </c>
      <c r="BA16" s="131">
        <f t="shared" si="84"/>
        <v>-0.5</v>
      </c>
      <c r="BB16" s="126">
        <f t="shared" si="85"/>
        <v>-100</v>
      </c>
      <c r="BC16" s="126">
        <f t="shared" si="86"/>
        <v>-0.27500000000000002</v>
      </c>
      <c r="BD16" s="126">
        <f t="shared" si="87"/>
        <v>-100</v>
      </c>
      <c r="BE16" s="127">
        <f t="shared" si="88"/>
        <v>-0.28225</v>
      </c>
      <c r="BF16" s="26">
        <f t="shared" si="89"/>
        <v>-100</v>
      </c>
      <c r="BG16" s="141">
        <f t="shared" si="126"/>
        <v>0.5</v>
      </c>
      <c r="BH16" s="142">
        <f t="shared" si="127"/>
        <v>0.27500000000000002</v>
      </c>
      <c r="BI16" s="130">
        <f t="shared" si="128"/>
        <v>0.28225</v>
      </c>
      <c r="BJ16" s="140">
        <f t="shared" si="129"/>
        <v>0</v>
      </c>
      <c r="BK16" s="124">
        <f t="shared" si="130"/>
        <v>0</v>
      </c>
      <c r="BL16" s="33">
        <f t="shared" si="131"/>
        <v>0</v>
      </c>
      <c r="BM16" s="33">
        <v>1.33</v>
      </c>
      <c r="BN16" s="127">
        <f t="shared" si="132"/>
        <v>-1.33</v>
      </c>
      <c r="BO16" s="26">
        <f t="shared" si="133"/>
        <v>-100</v>
      </c>
      <c r="BP16" s="13">
        <v>0</v>
      </c>
      <c r="BQ16" s="47">
        <v>0</v>
      </c>
      <c r="BR16" s="33">
        <f t="shared" si="134"/>
        <v>0</v>
      </c>
      <c r="BS16" s="22">
        <v>0</v>
      </c>
      <c r="BT16" s="47">
        <v>0</v>
      </c>
      <c r="BU16" s="33">
        <f t="shared" si="135"/>
        <v>0</v>
      </c>
      <c r="BV16" s="125">
        <f t="shared" si="90"/>
        <v>0</v>
      </c>
      <c r="BW16" s="126">
        <v>100</v>
      </c>
      <c r="BX16" s="128">
        <f t="shared" si="91"/>
        <v>0</v>
      </c>
      <c r="BY16" s="126">
        <v>100</v>
      </c>
      <c r="BZ16" s="127">
        <f t="shared" si="92"/>
        <v>0</v>
      </c>
      <c r="CA16" s="26">
        <v>100</v>
      </c>
      <c r="CB16" s="133">
        <v>0</v>
      </c>
      <c r="CC16" s="45">
        <v>0</v>
      </c>
      <c r="CD16" s="130">
        <f t="shared" si="136"/>
        <v>0</v>
      </c>
      <c r="CE16" s="13">
        <v>0</v>
      </c>
      <c r="CF16" s="47">
        <v>0</v>
      </c>
      <c r="CG16" s="33">
        <f t="shared" si="137"/>
        <v>0</v>
      </c>
      <c r="CH16" s="33">
        <v>0</v>
      </c>
      <c r="CI16" s="127">
        <f t="shared" si="138"/>
        <v>0</v>
      </c>
      <c r="CJ16" s="26">
        <v>100</v>
      </c>
      <c r="CK16" s="22">
        <v>0.7</v>
      </c>
      <c r="CL16" s="47">
        <v>0.752</v>
      </c>
      <c r="CM16" s="33">
        <f t="shared" si="139"/>
        <v>0.61534999999999995</v>
      </c>
      <c r="CN16" s="22">
        <v>0</v>
      </c>
      <c r="CO16" s="47">
        <v>0</v>
      </c>
      <c r="CP16" s="33">
        <f t="shared" si="140"/>
        <v>0</v>
      </c>
      <c r="CQ16" s="125">
        <f t="shared" si="93"/>
        <v>-0.7</v>
      </c>
      <c r="CR16" s="126">
        <f t="shared" si="94"/>
        <v>-100</v>
      </c>
      <c r="CS16" s="128">
        <f t="shared" si="95"/>
        <v>-0.752</v>
      </c>
      <c r="CT16" s="126">
        <f t="shared" si="96"/>
        <v>-100</v>
      </c>
      <c r="CU16" s="127">
        <f t="shared" si="97"/>
        <v>-0.61534999999999995</v>
      </c>
      <c r="CV16" s="26">
        <f t="shared" si="98"/>
        <v>-100</v>
      </c>
      <c r="CW16" s="22">
        <v>1</v>
      </c>
      <c r="CX16" s="47">
        <v>2.411</v>
      </c>
      <c r="CY16" s="33">
        <f t="shared" si="141"/>
        <v>1.6810999999999998</v>
      </c>
      <c r="CZ16" s="22">
        <v>0</v>
      </c>
      <c r="DA16" s="47">
        <v>0</v>
      </c>
      <c r="DB16" s="33">
        <f t="shared" si="142"/>
        <v>0</v>
      </c>
      <c r="DC16" s="125">
        <f t="shared" si="99"/>
        <v>-1</v>
      </c>
      <c r="DD16" s="126">
        <f t="shared" si="100"/>
        <v>-100</v>
      </c>
      <c r="DE16" s="128">
        <f t="shared" si="101"/>
        <v>-2.411</v>
      </c>
      <c r="DF16" s="126">
        <f t="shared" si="102"/>
        <v>-100</v>
      </c>
      <c r="DG16" s="127">
        <f t="shared" si="103"/>
        <v>-1.6810999999999998</v>
      </c>
      <c r="DH16" s="26">
        <f t="shared" si="104"/>
        <v>-100</v>
      </c>
      <c r="DI16" s="22">
        <v>1.2</v>
      </c>
      <c r="DJ16" s="47">
        <v>2.6</v>
      </c>
      <c r="DK16" s="33">
        <f t="shared" si="143"/>
        <v>1.8414000000000001</v>
      </c>
      <c r="DL16" s="22">
        <v>0</v>
      </c>
      <c r="DM16" s="47">
        <v>0</v>
      </c>
      <c r="DN16" s="33">
        <f t="shared" si="144"/>
        <v>0</v>
      </c>
      <c r="DO16" s="125">
        <f t="shared" si="105"/>
        <v>-1.2</v>
      </c>
      <c r="DP16" s="126">
        <f t="shared" si="145"/>
        <v>-100</v>
      </c>
      <c r="DQ16" s="128">
        <f t="shared" si="106"/>
        <v>-2.6</v>
      </c>
      <c r="DR16" s="126">
        <f t="shared" si="107"/>
        <v>-100</v>
      </c>
      <c r="DS16" s="127">
        <f t="shared" si="108"/>
        <v>-1.8414000000000001</v>
      </c>
      <c r="DT16" s="26">
        <f t="shared" si="109"/>
        <v>-100</v>
      </c>
      <c r="DU16" s="141">
        <f t="shared" si="146"/>
        <v>2.9</v>
      </c>
      <c r="DV16" s="141">
        <f t="shared" si="147"/>
        <v>5.7629999999999999</v>
      </c>
      <c r="DW16" s="130">
        <f t="shared" si="148"/>
        <v>4.1378499999999994</v>
      </c>
      <c r="DX16" s="140">
        <f t="shared" si="149"/>
        <v>0</v>
      </c>
      <c r="DY16" s="140">
        <f t="shared" si="150"/>
        <v>0</v>
      </c>
      <c r="DZ16" s="33">
        <f t="shared" si="151"/>
        <v>0</v>
      </c>
      <c r="EA16" s="33">
        <v>5.84</v>
      </c>
      <c r="EB16" s="127">
        <f t="shared" si="152"/>
        <v>-5.84</v>
      </c>
      <c r="EC16" s="26">
        <f t="shared" si="153"/>
        <v>-100</v>
      </c>
    </row>
    <row r="17" spans="1:133" ht="13.5" customHeight="1" x14ac:dyDescent="0.2">
      <c r="A17" s="2" t="s">
        <v>21</v>
      </c>
      <c r="B17" s="22">
        <v>0.38</v>
      </c>
      <c r="C17" s="47">
        <v>3.2280000000000002</v>
      </c>
      <c r="D17" s="33">
        <f t="shared" si="110"/>
        <v>2.0259100000000001</v>
      </c>
      <c r="E17" s="22">
        <v>2.0099999999999998</v>
      </c>
      <c r="F17" s="47">
        <v>4.4589999999999996</v>
      </c>
      <c r="G17" s="33">
        <f t="shared" si="111"/>
        <v>3.1467449999999997</v>
      </c>
      <c r="H17" s="125">
        <f t="shared" si="66"/>
        <v>1.63</v>
      </c>
      <c r="I17" s="126">
        <f t="shared" si="67"/>
        <v>428.94736842105254</v>
      </c>
      <c r="J17" s="128">
        <f t="shared" si="68"/>
        <v>1.2309999999999994</v>
      </c>
      <c r="K17" s="126">
        <f t="shared" si="69"/>
        <v>38.135068153655503</v>
      </c>
      <c r="L17" s="127">
        <f t="shared" si="70"/>
        <v>1.1208349999999996</v>
      </c>
      <c r="M17" s="148">
        <f t="shared" si="71"/>
        <v>55.325014437956256</v>
      </c>
      <c r="N17" s="22">
        <v>0.64</v>
      </c>
      <c r="O17" s="47">
        <v>3.2469999999999999</v>
      </c>
      <c r="P17" s="33">
        <f t="shared" si="112"/>
        <v>2.0982799999999999</v>
      </c>
      <c r="Q17" s="22">
        <v>1.18</v>
      </c>
      <c r="R17" s="47">
        <v>2.6150000000000002</v>
      </c>
      <c r="S17" s="33">
        <f t="shared" si="113"/>
        <v>1.8457100000000002</v>
      </c>
      <c r="T17" s="125">
        <f t="shared" si="72"/>
        <v>0.53999999999999992</v>
      </c>
      <c r="U17" s="126">
        <f t="shared" si="73"/>
        <v>84.374999999999972</v>
      </c>
      <c r="V17" s="128">
        <f t="shared" si="74"/>
        <v>-0.63199999999999967</v>
      </c>
      <c r="W17" s="126">
        <f t="shared" si="75"/>
        <v>-19.464120726824753</v>
      </c>
      <c r="X17" s="127">
        <f t="shared" si="76"/>
        <v>-0.25256999999999974</v>
      </c>
      <c r="Y17" s="26">
        <f t="shared" si="77"/>
        <v>-12.03700173475417</v>
      </c>
      <c r="Z17" s="22">
        <v>0.68</v>
      </c>
      <c r="AA17" s="47">
        <v>3.01</v>
      </c>
      <c r="AB17" s="33">
        <f t="shared" si="114"/>
        <v>1.9654599999999998</v>
      </c>
      <c r="AC17" s="22">
        <v>1.21</v>
      </c>
      <c r="AD17" s="47">
        <v>2.9</v>
      </c>
      <c r="AE17" s="33">
        <f t="shared" si="115"/>
        <v>2.0237449999999999</v>
      </c>
      <c r="AF17" s="190">
        <f t="shared" si="78"/>
        <v>0.52999999999999992</v>
      </c>
      <c r="AG17" s="126">
        <f t="shared" si="79"/>
        <v>77.941176470588232</v>
      </c>
      <c r="AH17" s="128">
        <f t="shared" si="80"/>
        <v>-0.10999999999999988</v>
      </c>
      <c r="AI17" s="126">
        <f t="shared" si="81"/>
        <v>-3.6544850498338777</v>
      </c>
      <c r="AJ17" s="127">
        <f t="shared" si="82"/>
        <v>5.8285000000000142E-2</v>
      </c>
      <c r="AK17" s="148">
        <f t="shared" si="83"/>
        <v>2.9654635556053188</v>
      </c>
      <c r="AL17" s="141">
        <f t="shared" si="116"/>
        <v>1.7000000000000002</v>
      </c>
      <c r="AM17" s="141">
        <f t="shared" si="117"/>
        <v>9.4849999999999994</v>
      </c>
      <c r="AN17" s="130">
        <f t="shared" si="118"/>
        <v>6.0896499999999998</v>
      </c>
      <c r="AO17" s="140">
        <f t="shared" si="119"/>
        <v>4.3999999999999995</v>
      </c>
      <c r="AP17" s="140">
        <f t="shared" si="120"/>
        <v>9.9740000000000002</v>
      </c>
      <c r="AQ17" s="33">
        <f t="shared" si="121"/>
        <v>7.0161999999999995</v>
      </c>
      <c r="AR17" s="33">
        <v>7.11</v>
      </c>
      <c r="AS17" s="127">
        <f t="shared" si="122"/>
        <v>-9.3800000000000772E-2</v>
      </c>
      <c r="AT17" s="26">
        <f t="shared" si="123"/>
        <v>-1.3192686357243466</v>
      </c>
      <c r="AU17" s="22">
        <v>0.28999999999999998</v>
      </c>
      <c r="AV17" s="47">
        <v>1.238</v>
      </c>
      <c r="AW17" s="33">
        <f t="shared" si="124"/>
        <v>0.810805</v>
      </c>
      <c r="AX17" s="22">
        <v>0</v>
      </c>
      <c r="AY17" s="47">
        <v>0</v>
      </c>
      <c r="AZ17" s="33">
        <f t="shared" si="125"/>
        <v>0</v>
      </c>
      <c r="BA17" s="131">
        <f t="shared" si="84"/>
        <v>-0.28999999999999998</v>
      </c>
      <c r="BB17" s="126">
        <f t="shared" si="85"/>
        <v>-100</v>
      </c>
      <c r="BC17" s="126">
        <f t="shared" si="86"/>
        <v>-1.238</v>
      </c>
      <c r="BD17" s="126">
        <f t="shared" si="87"/>
        <v>-100</v>
      </c>
      <c r="BE17" s="127">
        <f t="shared" si="88"/>
        <v>-0.810805</v>
      </c>
      <c r="BF17" s="26">
        <f t="shared" si="89"/>
        <v>-100</v>
      </c>
      <c r="BG17" s="141">
        <f t="shared" si="126"/>
        <v>0.28999999999999998</v>
      </c>
      <c r="BH17" s="142">
        <f t="shared" si="127"/>
        <v>1.238</v>
      </c>
      <c r="BI17" s="130">
        <f t="shared" si="128"/>
        <v>0.810805</v>
      </c>
      <c r="BJ17" s="140">
        <f t="shared" si="129"/>
        <v>0</v>
      </c>
      <c r="BK17" s="124">
        <f t="shared" si="130"/>
        <v>0</v>
      </c>
      <c r="BL17" s="33">
        <f t="shared" si="131"/>
        <v>0</v>
      </c>
      <c r="BM17" s="33">
        <v>1.3</v>
      </c>
      <c r="BN17" s="127">
        <f t="shared" si="132"/>
        <v>-1.3</v>
      </c>
      <c r="BO17" s="26">
        <f t="shared" si="133"/>
        <v>-100</v>
      </c>
      <c r="BP17" s="13">
        <v>0</v>
      </c>
      <c r="BQ17" s="47">
        <v>0</v>
      </c>
      <c r="BR17" s="33">
        <f t="shared" si="134"/>
        <v>0</v>
      </c>
      <c r="BS17" s="22">
        <v>0</v>
      </c>
      <c r="BT17" s="47">
        <v>0</v>
      </c>
      <c r="BU17" s="33">
        <f t="shared" si="135"/>
        <v>0</v>
      </c>
      <c r="BV17" s="125">
        <f t="shared" si="90"/>
        <v>0</v>
      </c>
      <c r="BW17" s="126">
        <v>100</v>
      </c>
      <c r="BX17" s="128">
        <f t="shared" si="91"/>
        <v>0</v>
      </c>
      <c r="BY17" s="126">
        <v>100</v>
      </c>
      <c r="BZ17" s="127">
        <f t="shared" si="92"/>
        <v>0</v>
      </c>
      <c r="CA17" s="26">
        <v>100</v>
      </c>
      <c r="CB17" s="133">
        <v>0</v>
      </c>
      <c r="CC17" s="45">
        <v>0</v>
      </c>
      <c r="CD17" s="130">
        <f t="shared" si="136"/>
        <v>0</v>
      </c>
      <c r="CE17" s="13">
        <v>0</v>
      </c>
      <c r="CF17" s="47">
        <v>0</v>
      </c>
      <c r="CG17" s="33">
        <f t="shared" si="137"/>
        <v>0</v>
      </c>
      <c r="CH17" s="33">
        <v>0</v>
      </c>
      <c r="CI17" s="127">
        <f t="shared" si="138"/>
        <v>0</v>
      </c>
      <c r="CJ17" s="26">
        <v>100</v>
      </c>
      <c r="CK17" s="22">
        <v>0.53</v>
      </c>
      <c r="CL17" s="47">
        <v>0.90600000000000003</v>
      </c>
      <c r="CM17" s="33">
        <f t="shared" si="139"/>
        <v>0.66788499999999995</v>
      </c>
      <c r="CN17" s="22">
        <v>0</v>
      </c>
      <c r="CO17" s="47">
        <v>0</v>
      </c>
      <c r="CP17" s="33">
        <f t="shared" si="140"/>
        <v>0</v>
      </c>
      <c r="CQ17" s="125">
        <f t="shared" si="93"/>
        <v>-0.53</v>
      </c>
      <c r="CR17" s="126">
        <f t="shared" si="94"/>
        <v>-100</v>
      </c>
      <c r="CS17" s="128">
        <f t="shared" si="95"/>
        <v>-0.90600000000000003</v>
      </c>
      <c r="CT17" s="126">
        <f t="shared" si="96"/>
        <v>-100</v>
      </c>
      <c r="CU17" s="127">
        <f t="shared" si="97"/>
        <v>-0.66788499999999995</v>
      </c>
      <c r="CV17" s="26">
        <f t="shared" si="98"/>
        <v>-100</v>
      </c>
      <c r="CW17" s="22">
        <v>1.05</v>
      </c>
      <c r="CX17" s="47">
        <v>1.7729999999999999</v>
      </c>
      <c r="CY17" s="33">
        <f t="shared" si="141"/>
        <v>1.310025</v>
      </c>
      <c r="CZ17" s="22">
        <v>0</v>
      </c>
      <c r="DA17" s="47">
        <v>0</v>
      </c>
      <c r="DB17" s="33">
        <f t="shared" si="142"/>
        <v>0</v>
      </c>
      <c r="DC17" s="125">
        <f t="shared" si="99"/>
        <v>-1.05</v>
      </c>
      <c r="DD17" s="126">
        <f t="shared" si="100"/>
        <v>-100</v>
      </c>
      <c r="DE17" s="128">
        <f t="shared" si="101"/>
        <v>-1.7729999999999999</v>
      </c>
      <c r="DF17" s="126">
        <f t="shared" si="102"/>
        <v>-100</v>
      </c>
      <c r="DG17" s="127">
        <f t="shared" si="103"/>
        <v>-1.310025</v>
      </c>
      <c r="DH17" s="26">
        <f t="shared" si="104"/>
        <v>-100</v>
      </c>
      <c r="DI17" s="22">
        <v>1.62</v>
      </c>
      <c r="DJ17" s="47">
        <v>3.585</v>
      </c>
      <c r="DK17" s="33">
        <f t="shared" si="143"/>
        <v>2.5308899999999999</v>
      </c>
      <c r="DL17" s="22">
        <v>0</v>
      </c>
      <c r="DM17" s="47">
        <v>0</v>
      </c>
      <c r="DN17" s="33">
        <f t="shared" si="144"/>
        <v>0</v>
      </c>
      <c r="DO17" s="125">
        <f t="shared" si="105"/>
        <v>-1.62</v>
      </c>
      <c r="DP17" s="126">
        <f t="shared" si="145"/>
        <v>-100</v>
      </c>
      <c r="DQ17" s="128">
        <f t="shared" si="106"/>
        <v>-3.585</v>
      </c>
      <c r="DR17" s="126">
        <f t="shared" si="107"/>
        <v>-100</v>
      </c>
      <c r="DS17" s="127">
        <f t="shared" si="108"/>
        <v>-2.5308899999999999</v>
      </c>
      <c r="DT17" s="26">
        <f t="shared" si="109"/>
        <v>-100</v>
      </c>
      <c r="DU17" s="141">
        <f t="shared" si="146"/>
        <v>3.2</v>
      </c>
      <c r="DV17" s="141">
        <f t="shared" si="147"/>
        <v>6.2639999999999993</v>
      </c>
      <c r="DW17" s="130">
        <f t="shared" si="148"/>
        <v>4.508799999999999</v>
      </c>
      <c r="DX17" s="140">
        <f t="shared" si="149"/>
        <v>0</v>
      </c>
      <c r="DY17" s="140">
        <f t="shared" si="150"/>
        <v>0</v>
      </c>
      <c r="DZ17" s="33">
        <f t="shared" si="151"/>
        <v>0</v>
      </c>
      <c r="EA17" s="33">
        <v>5.7</v>
      </c>
      <c r="EB17" s="127">
        <f t="shared" si="152"/>
        <v>-5.7</v>
      </c>
      <c r="EC17" s="26">
        <f t="shared" si="153"/>
        <v>-100</v>
      </c>
    </row>
    <row r="18" spans="1:133" ht="13.5" customHeight="1" x14ac:dyDescent="0.2">
      <c r="A18" s="2" t="s">
        <v>105</v>
      </c>
      <c r="B18" s="22">
        <v>0.3</v>
      </c>
      <c r="C18" s="47">
        <v>1.917</v>
      </c>
      <c r="D18" s="33">
        <f t="shared" si="110"/>
        <v>1.2205499999999998</v>
      </c>
      <c r="E18" s="22">
        <v>1</v>
      </c>
      <c r="F18" s="47">
        <v>3.5</v>
      </c>
      <c r="G18" s="33">
        <f t="shared" si="111"/>
        <v>2.3345000000000002</v>
      </c>
      <c r="H18" s="125">
        <f t="shared" si="66"/>
        <v>0.7</v>
      </c>
      <c r="I18" s="126">
        <f t="shared" si="67"/>
        <v>233.33333333333334</v>
      </c>
      <c r="J18" s="128">
        <f t="shared" si="68"/>
        <v>1.583</v>
      </c>
      <c r="K18" s="126">
        <f t="shared" si="69"/>
        <v>82.576943140323422</v>
      </c>
      <c r="L18" s="127">
        <f t="shared" si="70"/>
        <v>1.1139500000000004</v>
      </c>
      <c r="M18" s="148">
        <f t="shared" si="71"/>
        <v>91.266232436196844</v>
      </c>
      <c r="N18" s="22">
        <v>1</v>
      </c>
      <c r="O18" s="47">
        <v>1.357</v>
      </c>
      <c r="P18" s="33">
        <f t="shared" si="112"/>
        <v>1.0487</v>
      </c>
      <c r="Q18" s="22">
        <v>0.5</v>
      </c>
      <c r="R18" s="47">
        <v>2.008</v>
      </c>
      <c r="S18" s="33">
        <f t="shared" si="113"/>
        <v>1.3220499999999999</v>
      </c>
      <c r="T18" s="125">
        <f t="shared" si="72"/>
        <v>-0.5</v>
      </c>
      <c r="U18" s="126">
        <f t="shared" si="73"/>
        <v>-50</v>
      </c>
      <c r="V18" s="128">
        <f t="shared" si="74"/>
        <v>0.65100000000000002</v>
      </c>
      <c r="W18" s="126">
        <f t="shared" si="75"/>
        <v>47.973470891672811</v>
      </c>
      <c r="X18" s="127">
        <f t="shared" si="76"/>
        <v>0.27334999999999998</v>
      </c>
      <c r="Y18" s="148">
        <f t="shared" si="77"/>
        <v>26.065605034804996</v>
      </c>
      <c r="Z18" s="22">
        <v>2.09</v>
      </c>
      <c r="AA18" s="47">
        <v>0.97799999999999998</v>
      </c>
      <c r="AB18" s="33">
        <f t="shared" si="114"/>
        <v>1.076905</v>
      </c>
      <c r="AC18" s="22">
        <v>0.4</v>
      </c>
      <c r="AD18" s="47">
        <v>1.5</v>
      </c>
      <c r="AE18" s="33">
        <f t="shared" si="115"/>
        <v>0.99379999999999991</v>
      </c>
      <c r="AF18" s="190">
        <f t="shared" si="78"/>
        <v>-1.69</v>
      </c>
      <c r="AG18" s="126">
        <f t="shared" si="79"/>
        <v>-80.861244019138752</v>
      </c>
      <c r="AH18" s="128">
        <f t="shared" si="80"/>
        <v>0.52200000000000002</v>
      </c>
      <c r="AI18" s="126">
        <f t="shared" si="81"/>
        <v>53.374233128834362</v>
      </c>
      <c r="AJ18" s="127">
        <f t="shared" si="82"/>
        <v>-8.3105000000000095E-2</v>
      </c>
      <c r="AK18" s="26">
        <f t="shared" si="83"/>
        <v>-7.7170223928758936</v>
      </c>
      <c r="AL18" s="141">
        <f t="shared" si="116"/>
        <v>3.3899999999999997</v>
      </c>
      <c r="AM18" s="141">
        <f t="shared" si="117"/>
        <v>4.2519999999999998</v>
      </c>
      <c r="AN18" s="130">
        <f t="shared" si="118"/>
        <v>3.3461549999999995</v>
      </c>
      <c r="AO18" s="140">
        <f t="shared" si="119"/>
        <v>1.9</v>
      </c>
      <c r="AP18" s="140">
        <f t="shared" si="120"/>
        <v>7.008</v>
      </c>
      <c r="AQ18" s="33">
        <f t="shared" si="121"/>
        <v>4.6503499999999995</v>
      </c>
      <c r="AR18" s="33">
        <v>6.58</v>
      </c>
      <c r="AS18" s="127">
        <f t="shared" si="122"/>
        <v>-1.9296500000000005</v>
      </c>
      <c r="AT18" s="26">
        <f t="shared" si="123"/>
        <v>-29.325987841945299</v>
      </c>
      <c r="AU18" s="22">
        <v>0.2</v>
      </c>
      <c r="AV18" s="47">
        <v>1.5</v>
      </c>
      <c r="AW18" s="33">
        <f t="shared" si="124"/>
        <v>0.94689999999999985</v>
      </c>
      <c r="AX18" s="22">
        <v>0</v>
      </c>
      <c r="AY18" s="47">
        <v>0</v>
      </c>
      <c r="AZ18" s="33">
        <f t="shared" si="125"/>
        <v>0</v>
      </c>
      <c r="BA18" s="131">
        <f t="shared" si="84"/>
        <v>-0.2</v>
      </c>
      <c r="BB18" s="126">
        <f t="shared" si="85"/>
        <v>-100</v>
      </c>
      <c r="BC18" s="126">
        <f t="shared" si="86"/>
        <v>-1.5</v>
      </c>
      <c r="BD18" s="126">
        <f t="shared" si="87"/>
        <v>-100</v>
      </c>
      <c r="BE18" s="127">
        <f t="shared" si="88"/>
        <v>-0.94689999999999985</v>
      </c>
      <c r="BF18" s="26">
        <f t="shared" si="89"/>
        <v>-100</v>
      </c>
      <c r="BG18" s="141">
        <f t="shared" si="126"/>
        <v>0.2</v>
      </c>
      <c r="BH18" s="142">
        <f t="shared" si="127"/>
        <v>1.5</v>
      </c>
      <c r="BI18" s="130">
        <f t="shared" si="128"/>
        <v>0.94689999999999985</v>
      </c>
      <c r="BJ18" s="140">
        <f t="shared" si="129"/>
        <v>0</v>
      </c>
      <c r="BK18" s="124">
        <f t="shared" si="130"/>
        <v>0</v>
      </c>
      <c r="BL18" s="33">
        <f t="shared" si="131"/>
        <v>0</v>
      </c>
      <c r="BM18" s="33">
        <v>1.2</v>
      </c>
      <c r="BN18" s="127">
        <f t="shared" si="132"/>
        <v>-1.2</v>
      </c>
      <c r="BO18" s="26">
        <f t="shared" si="133"/>
        <v>-100</v>
      </c>
      <c r="BP18" s="13">
        <v>0</v>
      </c>
      <c r="BQ18" s="47">
        <v>0</v>
      </c>
      <c r="BR18" s="33">
        <f t="shared" si="134"/>
        <v>0</v>
      </c>
      <c r="BS18" s="22">
        <v>0</v>
      </c>
      <c r="BT18" s="47">
        <v>0</v>
      </c>
      <c r="BU18" s="33">
        <f t="shared" si="135"/>
        <v>0</v>
      </c>
      <c r="BV18" s="125">
        <f t="shared" si="90"/>
        <v>0</v>
      </c>
      <c r="BW18" s="126">
        <v>100</v>
      </c>
      <c r="BX18" s="128">
        <f t="shared" si="91"/>
        <v>0</v>
      </c>
      <c r="BY18" s="126">
        <v>100</v>
      </c>
      <c r="BZ18" s="127">
        <f t="shared" si="92"/>
        <v>0</v>
      </c>
      <c r="CA18" s="26">
        <v>100</v>
      </c>
      <c r="CB18" s="133">
        <v>0</v>
      </c>
      <c r="CC18" s="45">
        <v>0</v>
      </c>
      <c r="CD18" s="130">
        <f t="shared" si="136"/>
        <v>0</v>
      </c>
      <c r="CE18" s="13">
        <v>0</v>
      </c>
      <c r="CF18" s="47">
        <v>0</v>
      </c>
      <c r="CG18" s="33">
        <f t="shared" si="137"/>
        <v>0</v>
      </c>
      <c r="CH18" s="33">
        <v>0</v>
      </c>
      <c r="CI18" s="127">
        <f t="shared" si="138"/>
        <v>0</v>
      </c>
      <c r="CJ18" s="26">
        <v>100</v>
      </c>
      <c r="CK18" s="22">
        <v>0.2</v>
      </c>
      <c r="CL18" s="47">
        <v>0.59</v>
      </c>
      <c r="CM18" s="33">
        <f t="shared" si="139"/>
        <v>0.40089999999999998</v>
      </c>
      <c r="CN18" s="22">
        <v>0</v>
      </c>
      <c r="CO18" s="47">
        <v>0</v>
      </c>
      <c r="CP18" s="33">
        <f t="shared" si="140"/>
        <v>0</v>
      </c>
      <c r="CQ18" s="125">
        <f t="shared" si="93"/>
        <v>-0.2</v>
      </c>
      <c r="CR18" s="126">
        <f t="shared" si="94"/>
        <v>-100</v>
      </c>
      <c r="CS18" s="128">
        <f t="shared" si="95"/>
        <v>-0.59</v>
      </c>
      <c r="CT18" s="126">
        <f t="shared" si="96"/>
        <v>-100</v>
      </c>
      <c r="CU18" s="127">
        <f t="shared" si="97"/>
        <v>-0.40089999999999998</v>
      </c>
      <c r="CV18" s="26">
        <f t="shared" si="98"/>
        <v>-100</v>
      </c>
      <c r="CW18" s="22">
        <v>0.2</v>
      </c>
      <c r="CX18" s="47">
        <v>1.95</v>
      </c>
      <c r="CY18" s="33">
        <f t="shared" si="141"/>
        <v>1.2168999999999999</v>
      </c>
      <c r="CZ18" s="22">
        <v>0</v>
      </c>
      <c r="DA18" s="47">
        <v>0</v>
      </c>
      <c r="DB18" s="33">
        <f t="shared" si="142"/>
        <v>0</v>
      </c>
      <c r="DC18" s="125">
        <f t="shared" si="99"/>
        <v>-0.2</v>
      </c>
      <c r="DD18" s="126">
        <f t="shared" si="100"/>
        <v>-100</v>
      </c>
      <c r="DE18" s="128">
        <f t="shared" si="101"/>
        <v>-1.95</v>
      </c>
      <c r="DF18" s="126">
        <f t="shared" si="102"/>
        <v>-100</v>
      </c>
      <c r="DG18" s="127">
        <f t="shared" si="103"/>
        <v>-1.2168999999999999</v>
      </c>
      <c r="DH18" s="26">
        <f t="shared" si="104"/>
        <v>-100</v>
      </c>
      <c r="DI18" s="22">
        <v>0.1</v>
      </c>
      <c r="DJ18" s="47">
        <v>2</v>
      </c>
      <c r="DK18" s="33">
        <f t="shared" si="143"/>
        <v>1.2234499999999999</v>
      </c>
      <c r="DL18" s="22">
        <v>0</v>
      </c>
      <c r="DM18" s="47">
        <v>0</v>
      </c>
      <c r="DN18" s="33">
        <f t="shared" si="144"/>
        <v>0</v>
      </c>
      <c r="DO18" s="125">
        <f t="shared" si="105"/>
        <v>-0.1</v>
      </c>
      <c r="DP18" s="126">
        <f t="shared" si="145"/>
        <v>-100</v>
      </c>
      <c r="DQ18" s="128">
        <f t="shared" si="106"/>
        <v>-2</v>
      </c>
      <c r="DR18" s="126">
        <f t="shared" si="107"/>
        <v>-100</v>
      </c>
      <c r="DS18" s="127">
        <f t="shared" si="108"/>
        <v>-1.2234499999999999</v>
      </c>
      <c r="DT18" s="26">
        <f t="shared" si="109"/>
        <v>-100</v>
      </c>
      <c r="DU18" s="141">
        <f t="shared" si="146"/>
        <v>0.5</v>
      </c>
      <c r="DV18" s="141">
        <f t="shared" si="147"/>
        <v>4.54</v>
      </c>
      <c r="DW18" s="130">
        <f t="shared" si="148"/>
        <v>2.8412499999999996</v>
      </c>
      <c r="DX18" s="140">
        <f t="shared" si="149"/>
        <v>0</v>
      </c>
      <c r="DY18" s="140">
        <f t="shared" si="150"/>
        <v>0</v>
      </c>
      <c r="DZ18" s="33">
        <f t="shared" si="151"/>
        <v>0</v>
      </c>
      <c r="EA18" s="33">
        <v>5.28</v>
      </c>
      <c r="EB18" s="127">
        <f t="shared" si="152"/>
        <v>-5.28</v>
      </c>
      <c r="EC18" s="26">
        <f t="shared" si="153"/>
        <v>-100</v>
      </c>
    </row>
    <row r="19" spans="1:133" ht="13.5" customHeight="1" x14ac:dyDescent="0.2">
      <c r="A19" s="3" t="s">
        <v>22</v>
      </c>
      <c r="B19" s="22">
        <v>0.1</v>
      </c>
      <c r="C19" s="47">
        <v>3.1259999999999999</v>
      </c>
      <c r="D19" s="33">
        <f t="shared" si="110"/>
        <v>1.8990499999999999</v>
      </c>
      <c r="E19" s="22">
        <v>1</v>
      </c>
      <c r="F19" s="47">
        <v>6.1</v>
      </c>
      <c r="G19" s="33">
        <f t="shared" si="111"/>
        <v>3.8944999999999999</v>
      </c>
      <c r="H19" s="125">
        <f t="shared" si="66"/>
        <v>0.9</v>
      </c>
      <c r="I19" s="126">
        <f t="shared" si="67"/>
        <v>900</v>
      </c>
      <c r="J19" s="128">
        <f t="shared" si="68"/>
        <v>2.9739999999999998</v>
      </c>
      <c r="K19" s="126">
        <f t="shared" si="69"/>
        <v>95.137555982085729</v>
      </c>
      <c r="L19" s="127">
        <f t="shared" si="70"/>
        <v>1.9954499999999999</v>
      </c>
      <c r="M19" s="148">
        <f t="shared" si="71"/>
        <v>105.07622232168714</v>
      </c>
      <c r="N19" s="22">
        <v>0.1</v>
      </c>
      <c r="O19" s="47">
        <v>2.7389999999999999</v>
      </c>
      <c r="P19" s="33">
        <f t="shared" si="112"/>
        <v>1.6668499999999999</v>
      </c>
      <c r="Q19" s="22">
        <v>0.5</v>
      </c>
      <c r="R19" s="47">
        <v>3.6</v>
      </c>
      <c r="S19" s="33">
        <f t="shared" si="113"/>
        <v>2.27725</v>
      </c>
      <c r="T19" s="125">
        <f t="shared" si="72"/>
        <v>0.4</v>
      </c>
      <c r="U19" s="126">
        <f t="shared" si="73"/>
        <v>400</v>
      </c>
      <c r="V19" s="128">
        <f t="shared" si="74"/>
        <v>0.86100000000000021</v>
      </c>
      <c r="W19" s="126">
        <f t="shared" si="75"/>
        <v>31.434830230010967</v>
      </c>
      <c r="X19" s="127">
        <f t="shared" si="76"/>
        <v>0.61040000000000005</v>
      </c>
      <c r="Y19" s="148">
        <f t="shared" si="77"/>
        <v>36.619971803101656</v>
      </c>
      <c r="Z19" s="22">
        <v>3.5</v>
      </c>
      <c r="AA19" s="47">
        <v>1.3320000000000001</v>
      </c>
      <c r="AB19" s="33">
        <f t="shared" si="114"/>
        <v>1.61995</v>
      </c>
      <c r="AC19" s="22">
        <v>0.1</v>
      </c>
      <c r="AD19" s="47">
        <v>2.8</v>
      </c>
      <c r="AE19" s="33">
        <f t="shared" si="115"/>
        <v>1.7034499999999999</v>
      </c>
      <c r="AF19" s="190">
        <f t="shared" si="78"/>
        <v>-3.4</v>
      </c>
      <c r="AG19" s="126">
        <f t="shared" si="79"/>
        <v>-97.142857142857139</v>
      </c>
      <c r="AH19" s="128">
        <f t="shared" si="80"/>
        <v>1.4679999999999997</v>
      </c>
      <c r="AI19" s="126">
        <f t="shared" si="81"/>
        <v>110.21021021021018</v>
      </c>
      <c r="AJ19" s="127">
        <f t="shared" si="82"/>
        <v>8.3499999999999908E-2</v>
      </c>
      <c r="AK19" s="148">
        <f t="shared" si="83"/>
        <v>5.1544800765455756</v>
      </c>
      <c r="AL19" s="141">
        <f t="shared" si="116"/>
        <v>3.7</v>
      </c>
      <c r="AM19" s="141">
        <f t="shared" si="117"/>
        <v>7.1970000000000001</v>
      </c>
      <c r="AN19" s="130">
        <f t="shared" si="118"/>
        <v>5.1858500000000003</v>
      </c>
      <c r="AO19" s="140">
        <f t="shared" si="119"/>
        <v>1.6</v>
      </c>
      <c r="AP19" s="140">
        <f t="shared" si="120"/>
        <v>12.5</v>
      </c>
      <c r="AQ19" s="33">
        <f t="shared" si="121"/>
        <v>7.8751999999999995</v>
      </c>
      <c r="AR19" s="33">
        <v>8.48</v>
      </c>
      <c r="AS19" s="127">
        <f t="shared" si="122"/>
        <v>-0.60480000000000089</v>
      </c>
      <c r="AT19" s="26">
        <f t="shared" si="123"/>
        <v>-7.1320754716981183</v>
      </c>
      <c r="AU19" s="22">
        <v>0</v>
      </c>
      <c r="AV19" s="47">
        <v>0.67</v>
      </c>
      <c r="AW19" s="33">
        <f t="shared" si="124"/>
        <v>0.40200000000000002</v>
      </c>
      <c r="AX19" s="22">
        <v>0</v>
      </c>
      <c r="AY19" s="47">
        <v>0</v>
      </c>
      <c r="AZ19" s="33">
        <f t="shared" si="125"/>
        <v>0</v>
      </c>
      <c r="BA19" s="131">
        <f t="shared" si="84"/>
        <v>0</v>
      </c>
      <c r="BB19" s="126" t="e">
        <f t="shared" si="85"/>
        <v>#DIV/0!</v>
      </c>
      <c r="BC19" s="126">
        <f t="shared" si="86"/>
        <v>-0.67</v>
      </c>
      <c r="BD19" s="126">
        <f t="shared" si="87"/>
        <v>-100</v>
      </c>
      <c r="BE19" s="127">
        <f t="shared" si="88"/>
        <v>-0.40200000000000002</v>
      </c>
      <c r="BF19" s="26">
        <f t="shared" si="89"/>
        <v>-100</v>
      </c>
      <c r="BG19" s="141">
        <f t="shared" si="126"/>
        <v>0</v>
      </c>
      <c r="BH19" s="142">
        <f t="shared" si="127"/>
        <v>0.67</v>
      </c>
      <c r="BI19" s="130">
        <f t="shared" si="128"/>
        <v>0.40200000000000002</v>
      </c>
      <c r="BJ19" s="140">
        <f t="shared" si="129"/>
        <v>0</v>
      </c>
      <c r="BK19" s="124">
        <f t="shared" si="130"/>
        <v>0</v>
      </c>
      <c r="BL19" s="33">
        <f t="shared" si="131"/>
        <v>0</v>
      </c>
      <c r="BM19" s="33">
        <v>1.55</v>
      </c>
      <c r="BN19" s="127">
        <f t="shared" si="132"/>
        <v>-1.55</v>
      </c>
      <c r="BO19" s="26">
        <f t="shared" si="133"/>
        <v>-100</v>
      </c>
      <c r="BP19" s="13">
        <v>0</v>
      </c>
      <c r="BQ19" s="47">
        <v>0</v>
      </c>
      <c r="BR19" s="33">
        <f t="shared" si="134"/>
        <v>0</v>
      </c>
      <c r="BS19" s="22">
        <v>0</v>
      </c>
      <c r="BT19" s="47">
        <v>0</v>
      </c>
      <c r="BU19" s="33">
        <f t="shared" si="135"/>
        <v>0</v>
      </c>
      <c r="BV19" s="125">
        <f t="shared" si="90"/>
        <v>0</v>
      </c>
      <c r="BW19" s="126">
        <v>100</v>
      </c>
      <c r="BX19" s="128">
        <f t="shared" si="91"/>
        <v>0</v>
      </c>
      <c r="BY19" s="126">
        <v>100</v>
      </c>
      <c r="BZ19" s="127">
        <f t="shared" si="92"/>
        <v>0</v>
      </c>
      <c r="CA19" s="26">
        <v>100</v>
      </c>
      <c r="CB19" s="133">
        <v>0</v>
      </c>
      <c r="CC19" s="45">
        <v>0</v>
      </c>
      <c r="CD19" s="130">
        <f t="shared" si="136"/>
        <v>0</v>
      </c>
      <c r="CE19" s="13">
        <v>0</v>
      </c>
      <c r="CF19" s="47">
        <v>0</v>
      </c>
      <c r="CG19" s="33">
        <f t="shared" si="137"/>
        <v>0</v>
      </c>
      <c r="CH19" s="33">
        <v>0</v>
      </c>
      <c r="CI19" s="127">
        <f t="shared" si="138"/>
        <v>0</v>
      </c>
      <c r="CJ19" s="26">
        <v>100</v>
      </c>
      <c r="CK19" s="22">
        <v>0.1</v>
      </c>
      <c r="CL19" s="47">
        <v>1.1000000000000001</v>
      </c>
      <c r="CM19" s="33">
        <f t="shared" si="139"/>
        <v>0.68345</v>
      </c>
      <c r="CN19" s="22">
        <v>0</v>
      </c>
      <c r="CO19" s="47">
        <v>0</v>
      </c>
      <c r="CP19" s="33">
        <f t="shared" si="140"/>
        <v>0</v>
      </c>
      <c r="CQ19" s="125">
        <f t="shared" si="93"/>
        <v>-0.1</v>
      </c>
      <c r="CR19" s="126">
        <f t="shared" si="94"/>
        <v>-100</v>
      </c>
      <c r="CS19" s="128">
        <f t="shared" si="95"/>
        <v>-1.1000000000000001</v>
      </c>
      <c r="CT19" s="126">
        <f t="shared" si="96"/>
        <v>-100</v>
      </c>
      <c r="CU19" s="127">
        <f t="shared" si="97"/>
        <v>-0.68345</v>
      </c>
      <c r="CV19" s="26">
        <f t="shared" si="98"/>
        <v>-100</v>
      </c>
      <c r="CW19" s="22">
        <v>1</v>
      </c>
      <c r="CX19" s="47">
        <v>3.8</v>
      </c>
      <c r="CY19" s="33">
        <f t="shared" si="141"/>
        <v>2.5145</v>
      </c>
      <c r="CZ19" s="22">
        <v>0</v>
      </c>
      <c r="DA19" s="47">
        <v>0</v>
      </c>
      <c r="DB19" s="33">
        <f t="shared" si="142"/>
        <v>0</v>
      </c>
      <c r="DC19" s="125">
        <f t="shared" si="99"/>
        <v>-1</v>
      </c>
      <c r="DD19" s="126">
        <f t="shared" si="100"/>
        <v>-100</v>
      </c>
      <c r="DE19" s="128">
        <f t="shared" si="101"/>
        <v>-3.8</v>
      </c>
      <c r="DF19" s="126">
        <f t="shared" si="102"/>
        <v>-100</v>
      </c>
      <c r="DG19" s="127">
        <f t="shared" si="103"/>
        <v>-2.5145</v>
      </c>
      <c r="DH19" s="26">
        <f t="shared" si="104"/>
        <v>-100</v>
      </c>
      <c r="DI19" s="22">
        <v>1</v>
      </c>
      <c r="DJ19" s="47">
        <v>5.0999999999999996</v>
      </c>
      <c r="DK19" s="33">
        <f t="shared" si="143"/>
        <v>3.2944999999999998</v>
      </c>
      <c r="DL19" s="22">
        <v>0</v>
      </c>
      <c r="DM19" s="47">
        <v>0</v>
      </c>
      <c r="DN19" s="33">
        <f t="shared" si="144"/>
        <v>0</v>
      </c>
      <c r="DO19" s="125">
        <f t="shared" si="105"/>
        <v>-1</v>
      </c>
      <c r="DP19" s="126">
        <f t="shared" si="145"/>
        <v>-100</v>
      </c>
      <c r="DQ19" s="128">
        <f t="shared" si="106"/>
        <v>-5.0999999999999996</v>
      </c>
      <c r="DR19" s="126">
        <f t="shared" si="107"/>
        <v>-100</v>
      </c>
      <c r="DS19" s="127">
        <f t="shared" si="108"/>
        <v>-3.2944999999999998</v>
      </c>
      <c r="DT19" s="26">
        <f t="shared" si="109"/>
        <v>-100</v>
      </c>
      <c r="DU19" s="141">
        <f t="shared" si="146"/>
        <v>2.1</v>
      </c>
      <c r="DV19" s="141">
        <f t="shared" si="147"/>
        <v>10</v>
      </c>
      <c r="DW19" s="130">
        <f t="shared" si="148"/>
        <v>6.4924499999999998</v>
      </c>
      <c r="DX19" s="140">
        <f t="shared" si="149"/>
        <v>0</v>
      </c>
      <c r="DY19" s="140">
        <f t="shared" si="150"/>
        <v>0</v>
      </c>
      <c r="DZ19" s="33">
        <f t="shared" si="151"/>
        <v>0</v>
      </c>
      <c r="EA19" s="33">
        <v>6.79</v>
      </c>
      <c r="EB19" s="127">
        <f t="shared" si="152"/>
        <v>-6.79</v>
      </c>
      <c r="EC19" s="26">
        <f t="shared" si="153"/>
        <v>-100</v>
      </c>
    </row>
    <row r="20" spans="1:133" ht="13.5" customHeight="1" thickBot="1" x14ac:dyDescent="0.25">
      <c r="A20" s="6" t="s">
        <v>23</v>
      </c>
      <c r="B20" s="23">
        <v>1.47</v>
      </c>
      <c r="C20" s="136">
        <v>1.7070000000000001</v>
      </c>
      <c r="D20" s="33">
        <f t="shared" si="110"/>
        <v>1.3689149999999999</v>
      </c>
      <c r="E20" s="23">
        <v>1.1000000000000001</v>
      </c>
      <c r="F20" s="136">
        <v>5.5</v>
      </c>
      <c r="G20" s="33">
        <f>SUM(((E20*0.67)*0.35)+(F20*0.6))</f>
        <v>3.5579499999999999</v>
      </c>
      <c r="H20" s="190">
        <f t="shared" si="66"/>
        <v>-0.36999999999999988</v>
      </c>
      <c r="I20" s="126">
        <f t="shared" si="67"/>
        <v>-25.170068027210878</v>
      </c>
      <c r="J20" s="128">
        <f t="shared" si="68"/>
        <v>3.7930000000000001</v>
      </c>
      <c r="K20" s="126">
        <f t="shared" si="69"/>
        <v>222.20269478617456</v>
      </c>
      <c r="L20" s="127">
        <f t="shared" si="70"/>
        <v>2.1890350000000001</v>
      </c>
      <c r="M20" s="148">
        <f t="shared" si="71"/>
        <v>159.91022086835196</v>
      </c>
      <c r="N20" s="23">
        <v>0</v>
      </c>
      <c r="O20" s="136">
        <v>2.0819999999999999</v>
      </c>
      <c r="P20" s="33">
        <f t="shared" si="112"/>
        <v>1.2491999999999999</v>
      </c>
      <c r="Q20" s="23">
        <v>1.5</v>
      </c>
      <c r="R20" s="136">
        <v>3</v>
      </c>
      <c r="S20" s="33">
        <f>SUM(((Q20*0.67)*0.35)+(R20*0.6))</f>
        <v>2.1517499999999998</v>
      </c>
      <c r="T20" s="125">
        <f t="shared" si="72"/>
        <v>1.5</v>
      </c>
      <c r="U20" s="126" t="e">
        <f t="shared" si="73"/>
        <v>#DIV/0!</v>
      </c>
      <c r="V20" s="189">
        <f t="shared" si="74"/>
        <v>0.91800000000000015</v>
      </c>
      <c r="W20" s="126">
        <f t="shared" si="75"/>
        <v>44.092219020172926</v>
      </c>
      <c r="X20" s="127">
        <f t="shared" si="76"/>
        <v>0.90254999999999996</v>
      </c>
      <c r="Y20" s="148">
        <f t="shared" si="77"/>
        <v>72.250240153698371</v>
      </c>
      <c r="Z20" s="23">
        <v>1.2</v>
      </c>
      <c r="AA20" s="136">
        <v>1.625</v>
      </c>
      <c r="AB20" s="33">
        <f t="shared" si="114"/>
        <v>1.2564</v>
      </c>
      <c r="AC20" s="23">
        <v>2</v>
      </c>
      <c r="AD20" s="136">
        <v>3</v>
      </c>
      <c r="AE20" s="33">
        <f>SUM(((AC20*0.67)*0.35)+(AD20*0.6))</f>
        <v>2.2689999999999997</v>
      </c>
      <c r="AF20" s="190">
        <f t="shared" si="78"/>
        <v>0.8</v>
      </c>
      <c r="AG20" s="126">
        <f t="shared" si="79"/>
        <v>66.666666666666671</v>
      </c>
      <c r="AH20" s="128">
        <f t="shared" si="80"/>
        <v>1.375</v>
      </c>
      <c r="AI20" s="126">
        <f t="shared" si="81"/>
        <v>84.615384615384627</v>
      </c>
      <c r="AJ20" s="127">
        <f t="shared" si="82"/>
        <v>1.0125999999999997</v>
      </c>
      <c r="AK20" s="148">
        <f t="shared" si="83"/>
        <v>80.595351798790176</v>
      </c>
      <c r="AL20" s="141">
        <f>SUM(B20+N20+Z20)</f>
        <v>2.67</v>
      </c>
      <c r="AM20" s="141">
        <f>SUM(C20+O20+AA20)</f>
        <v>5.4139999999999997</v>
      </c>
      <c r="AN20" s="130">
        <f t="shared" si="118"/>
        <v>3.8745149999999997</v>
      </c>
      <c r="AO20" s="140">
        <f t="shared" si="119"/>
        <v>4.5999999999999996</v>
      </c>
      <c r="AP20" s="140">
        <f t="shared" si="120"/>
        <v>11.5</v>
      </c>
      <c r="AQ20" s="33">
        <f t="shared" si="121"/>
        <v>7.978699999999999</v>
      </c>
      <c r="AR20" s="33">
        <v>7.33</v>
      </c>
      <c r="AS20" s="127">
        <f t="shared" si="122"/>
        <v>0.64869999999999894</v>
      </c>
      <c r="AT20" s="148">
        <f t="shared" si="123"/>
        <v>8.8499317871759686</v>
      </c>
      <c r="AU20" s="23">
        <v>0</v>
      </c>
      <c r="AV20" s="136">
        <v>0.36699999999999999</v>
      </c>
      <c r="AW20" s="33">
        <f t="shared" si="124"/>
        <v>0.22019999999999998</v>
      </c>
      <c r="AX20" s="23">
        <v>0</v>
      </c>
      <c r="AY20" s="136">
        <v>0</v>
      </c>
      <c r="AZ20" s="33">
        <f t="shared" si="125"/>
        <v>0</v>
      </c>
      <c r="BA20" s="131">
        <f t="shared" si="84"/>
        <v>0</v>
      </c>
      <c r="BB20" s="126" t="e">
        <f t="shared" si="85"/>
        <v>#DIV/0!</v>
      </c>
      <c r="BC20" s="126">
        <f t="shared" si="86"/>
        <v>-0.36699999999999999</v>
      </c>
      <c r="BD20" s="126">
        <f t="shared" si="87"/>
        <v>-100</v>
      </c>
      <c r="BE20" s="127">
        <f t="shared" si="88"/>
        <v>-0.22019999999999998</v>
      </c>
      <c r="BF20" s="26">
        <f t="shared" si="89"/>
        <v>-100</v>
      </c>
      <c r="BG20" s="141">
        <f t="shared" si="126"/>
        <v>0</v>
      </c>
      <c r="BH20" s="142">
        <f t="shared" si="127"/>
        <v>0.36699999999999999</v>
      </c>
      <c r="BI20" s="130">
        <f t="shared" si="128"/>
        <v>0.22019999999999998</v>
      </c>
      <c r="BJ20" s="140">
        <f t="shared" si="129"/>
        <v>0</v>
      </c>
      <c r="BK20" s="124">
        <f t="shared" si="130"/>
        <v>0</v>
      </c>
      <c r="BL20" s="33">
        <f t="shared" si="131"/>
        <v>0</v>
      </c>
      <c r="BM20" s="33">
        <v>1.34</v>
      </c>
      <c r="BN20" s="127">
        <f t="shared" si="132"/>
        <v>-1.34</v>
      </c>
      <c r="BO20" s="26">
        <f t="shared" si="133"/>
        <v>-100</v>
      </c>
      <c r="BP20" s="135">
        <v>0</v>
      </c>
      <c r="BQ20" s="136">
        <v>0</v>
      </c>
      <c r="BR20" s="33">
        <f t="shared" si="134"/>
        <v>0</v>
      </c>
      <c r="BS20" s="23">
        <v>0</v>
      </c>
      <c r="BT20" s="136">
        <v>0</v>
      </c>
      <c r="BU20" s="33">
        <f t="shared" si="135"/>
        <v>0</v>
      </c>
      <c r="BV20" s="125">
        <f t="shared" si="90"/>
        <v>0</v>
      </c>
      <c r="BW20" s="126">
        <v>100</v>
      </c>
      <c r="BX20" s="128">
        <f t="shared" si="91"/>
        <v>0</v>
      </c>
      <c r="BY20" s="126">
        <v>100</v>
      </c>
      <c r="BZ20" s="127">
        <f t="shared" si="92"/>
        <v>0</v>
      </c>
      <c r="CA20" s="26">
        <v>100</v>
      </c>
      <c r="CB20" s="137">
        <v>0</v>
      </c>
      <c r="CC20" s="138">
        <v>0</v>
      </c>
      <c r="CD20" s="130">
        <f t="shared" si="136"/>
        <v>0</v>
      </c>
      <c r="CE20" s="135">
        <v>0</v>
      </c>
      <c r="CF20" s="136">
        <v>0</v>
      </c>
      <c r="CG20" s="33">
        <f t="shared" si="137"/>
        <v>0</v>
      </c>
      <c r="CH20" s="33">
        <v>0</v>
      </c>
      <c r="CI20" s="127">
        <f t="shared" si="138"/>
        <v>0</v>
      </c>
      <c r="CJ20" s="26">
        <v>100</v>
      </c>
      <c r="CK20" s="23">
        <v>0.5</v>
      </c>
      <c r="CL20" s="136">
        <v>0.56399999999999995</v>
      </c>
      <c r="CM20" s="33">
        <f t="shared" si="139"/>
        <v>0.45565</v>
      </c>
      <c r="CN20" s="23">
        <v>0</v>
      </c>
      <c r="CO20" s="136">
        <v>0</v>
      </c>
      <c r="CP20" s="33">
        <f t="shared" si="140"/>
        <v>0</v>
      </c>
      <c r="CQ20" s="125">
        <f t="shared" si="93"/>
        <v>-0.5</v>
      </c>
      <c r="CR20" s="126">
        <f t="shared" si="94"/>
        <v>-100</v>
      </c>
      <c r="CS20" s="128">
        <f t="shared" si="95"/>
        <v>-0.56399999999999995</v>
      </c>
      <c r="CT20" s="126">
        <f t="shared" si="96"/>
        <v>-100</v>
      </c>
      <c r="CU20" s="127">
        <f t="shared" si="97"/>
        <v>-0.45565</v>
      </c>
      <c r="CV20" s="26">
        <f t="shared" si="98"/>
        <v>-100</v>
      </c>
      <c r="CW20" s="23">
        <v>0.5</v>
      </c>
      <c r="CX20" s="136">
        <v>1.8879999999999999</v>
      </c>
      <c r="CY20" s="33">
        <f t="shared" si="141"/>
        <v>1.2500499999999999</v>
      </c>
      <c r="CZ20" s="23">
        <v>0</v>
      </c>
      <c r="DA20" s="136">
        <v>0</v>
      </c>
      <c r="DB20" s="33">
        <f t="shared" si="142"/>
        <v>0</v>
      </c>
      <c r="DC20" s="125">
        <f t="shared" si="99"/>
        <v>-0.5</v>
      </c>
      <c r="DD20" s="126">
        <f t="shared" si="100"/>
        <v>-100</v>
      </c>
      <c r="DE20" s="128">
        <f t="shared" si="101"/>
        <v>-1.8879999999999999</v>
      </c>
      <c r="DF20" s="126">
        <f t="shared" si="102"/>
        <v>-100</v>
      </c>
      <c r="DG20" s="127">
        <f t="shared" si="103"/>
        <v>-1.2500499999999999</v>
      </c>
      <c r="DH20" s="26">
        <f t="shared" si="104"/>
        <v>-100</v>
      </c>
      <c r="DI20" s="23">
        <v>0.5</v>
      </c>
      <c r="DJ20" s="136">
        <v>3</v>
      </c>
      <c r="DK20" s="33">
        <f t="shared" si="143"/>
        <v>1.9172499999999999</v>
      </c>
      <c r="DL20" s="23">
        <v>0</v>
      </c>
      <c r="DM20" s="136">
        <v>0</v>
      </c>
      <c r="DN20" s="33">
        <f t="shared" si="144"/>
        <v>0</v>
      </c>
      <c r="DO20" s="125">
        <f t="shared" si="105"/>
        <v>-0.5</v>
      </c>
      <c r="DP20" s="126">
        <f t="shared" si="145"/>
        <v>-100</v>
      </c>
      <c r="DQ20" s="128">
        <f t="shared" si="106"/>
        <v>-3</v>
      </c>
      <c r="DR20" s="126">
        <f t="shared" si="107"/>
        <v>-100</v>
      </c>
      <c r="DS20" s="127">
        <f t="shared" si="108"/>
        <v>-1.9172499999999999</v>
      </c>
      <c r="DT20" s="26">
        <f t="shared" si="109"/>
        <v>-100</v>
      </c>
      <c r="DU20" s="141">
        <f t="shared" si="146"/>
        <v>1.5</v>
      </c>
      <c r="DV20" s="141">
        <f t="shared" si="147"/>
        <v>5.452</v>
      </c>
      <c r="DW20" s="130">
        <f t="shared" si="148"/>
        <v>3.6229499999999999</v>
      </c>
      <c r="DX20" s="140">
        <f t="shared" si="149"/>
        <v>0</v>
      </c>
      <c r="DY20" s="140">
        <f t="shared" si="150"/>
        <v>0</v>
      </c>
      <c r="DZ20" s="33">
        <f>SUM(((DX20*0.67)*0.35)+(DY20*0.6))</f>
        <v>0</v>
      </c>
      <c r="EA20" s="33">
        <v>5.88</v>
      </c>
      <c r="EB20" s="127">
        <f t="shared" si="152"/>
        <v>-5.88</v>
      </c>
      <c r="EC20" s="26">
        <f t="shared" si="153"/>
        <v>-100</v>
      </c>
    </row>
    <row r="21" spans="1:133" ht="13.5" customHeight="1" x14ac:dyDescent="0.2">
      <c r="A21" s="250" t="s">
        <v>25</v>
      </c>
      <c r="B21" s="248">
        <f t="shared" ref="B21:G21" si="154">SUM(B13:B20)</f>
        <v>5.1499999999999995</v>
      </c>
      <c r="C21" s="242">
        <f t="shared" si="154"/>
        <v>23.163000000000004</v>
      </c>
      <c r="D21" s="246">
        <f t="shared" si="154"/>
        <v>15.105475</v>
      </c>
      <c r="E21" s="253">
        <f t="shared" si="154"/>
        <v>10.959999999999999</v>
      </c>
      <c r="F21" s="242">
        <f t="shared" si="154"/>
        <v>38.028999999999996</v>
      </c>
      <c r="G21" s="246">
        <f t="shared" si="154"/>
        <v>25.387520000000002</v>
      </c>
      <c r="H21" s="248">
        <f t="shared" ref="H21:L21" si="155">SUM(H13:H20)</f>
        <v>5.8100000000000005</v>
      </c>
      <c r="I21" s="244">
        <f t="shared" si="155"/>
        <v>2124.4439670605084</v>
      </c>
      <c r="J21" s="242">
        <f t="shared" si="155"/>
        <v>14.866</v>
      </c>
      <c r="K21" s="244">
        <f t="shared" si="155"/>
        <v>592.73805711312025</v>
      </c>
      <c r="L21" s="244">
        <f t="shared" si="155"/>
        <v>10.282045</v>
      </c>
      <c r="M21" s="246">
        <f t="shared" si="71"/>
        <v>68.068332839583007</v>
      </c>
      <c r="N21" s="248">
        <f t="shared" ref="N21:X21" si="156">SUM(N13:N20)</f>
        <v>4.66</v>
      </c>
      <c r="O21" s="242">
        <f t="shared" si="156"/>
        <v>22.378000000000004</v>
      </c>
      <c r="P21" s="246">
        <f t="shared" si="156"/>
        <v>14.51957</v>
      </c>
      <c r="Q21" s="253">
        <f t="shared" si="156"/>
        <v>7.62</v>
      </c>
      <c r="R21" s="242">
        <f t="shared" si="156"/>
        <v>20.715</v>
      </c>
      <c r="S21" s="246">
        <f t="shared" si="156"/>
        <v>14.21589</v>
      </c>
      <c r="T21" s="248">
        <f t="shared" si="156"/>
        <v>2.96</v>
      </c>
      <c r="U21" s="244" t="e">
        <f t="shared" si="156"/>
        <v>#DIV/0!</v>
      </c>
      <c r="V21" s="242">
        <f t="shared" si="156"/>
        <v>-1.6629999999999998</v>
      </c>
      <c r="W21" s="244">
        <f t="shared" si="156"/>
        <v>16.835449619274335</v>
      </c>
      <c r="X21" s="244">
        <f t="shared" si="156"/>
        <v>-0.30367999999999973</v>
      </c>
      <c r="Y21" s="246">
        <f t="shared" si="77"/>
        <v>-2.091521994108636</v>
      </c>
      <c r="Z21" s="248">
        <f t="shared" ref="Z21:AJ21" si="157">SUM(Z13:Z20)</f>
        <v>17.54</v>
      </c>
      <c r="AA21" s="242">
        <f t="shared" si="157"/>
        <v>18.041</v>
      </c>
      <c r="AB21" s="246">
        <f t="shared" si="157"/>
        <v>14.937729999999998</v>
      </c>
      <c r="AC21" s="253">
        <f t="shared" si="157"/>
        <v>7.77</v>
      </c>
      <c r="AD21" s="242">
        <f t="shared" si="157"/>
        <v>19.239999999999998</v>
      </c>
      <c r="AE21" s="246">
        <f t="shared" si="157"/>
        <v>13.366065000000001</v>
      </c>
      <c r="AF21" s="248">
        <f t="shared" si="157"/>
        <v>-9.77</v>
      </c>
      <c r="AG21" s="244">
        <f t="shared" si="157"/>
        <v>-141.94604157452454</v>
      </c>
      <c r="AH21" s="242">
        <f t="shared" si="157"/>
        <v>1.1989999999999998</v>
      </c>
      <c r="AI21" s="244">
        <f t="shared" si="157"/>
        <v>278.0312933313121</v>
      </c>
      <c r="AJ21" s="244">
        <f t="shared" si="157"/>
        <v>-1.5716650000000001</v>
      </c>
      <c r="AK21" s="246">
        <f t="shared" si="83"/>
        <v>-10.521444690726089</v>
      </c>
      <c r="AL21" s="248">
        <f t="shared" ref="AL21:AS21" si="158">SUM(AL13:AL20)</f>
        <v>27.35</v>
      </c>
      <c r="AM21" s="242">
        <f t="shared" si="158"/>
        <v>63.582000000000001</v>
      </c>
      <c r="AN21" s="246">
        <f t="shared" si="158"/>
        <v>44.562775000000002</v>
      </c>
      <c r="AO21" s="248">
        <f t="shared" si="158"/>
        <v>26.35</v>
      </c>
      <c r="AP21" s="242">
        <f t="shared" si="158"/>
        <v>77.984000000000009</v>
      </c>
      <c r="AQ21" s="246">
        <f t="shared" si="158"/>
        <v>52.969474999999989</v>
      </c>
      <c r="AR21" s="246">
        <f t="shared" si="158"/>
        <v>60.56</v>
      </c>
      <c r="AS21" s="244">
        <f t="shared" si="158"/>
        <v>-7.590525000000004</v>
      </c>
      <c r="AT21" s="246">
        <f>(AQ21/AR21-1)*100</f>
        <v>-12.533892007926051</v>
      </c>
      <c r="AU21" s="248">
        <f t="shared" ref="AU21:AZ21" si="159">SUM(AU13:AU20)</f>
        <v>3.22</v>
      </c>
      <c r="AV21" s="242">
        <f t="shared" si="159"/>
        <v>7.1929999999999996</v>
      </c>
      <c r="AW21" s="246">
        <f t="shared" si="159"/>
        <v>5.0708899999999995</v>
      </c>
      <c r="AX21" s="253">
        <f t="shared" si="159"/>
        <v>0</v>
      </c>
      <c r="AY21" s="242">
        <f t="shared" si="159"/>
        <v>0</v>
      </c>
      <c r="AZ21" s="246">
        <f t="shared" si="159"/>
        <v>0</v>
      </c>
      <c r="BA21" s="248">
        <f t="shared" ref="BA21:BE21" si="160">SUM(BA13:BA20)</f>
        <v>-3.22</v>
      </c>
      <c r="BB21" s="244">
        <f>(AX21/AU21-1)*100</f>
        <v>-100</v>
      </c>
      <c r="BC21" s="242">
        <f t="shared" si="160"/>
        <v>-7.1929999999999996</v>
      </c>
      <c r="BD21" s="244">
        <f>(AY21/AV21-1)*100</f>
        <v>-100</v>
      </c>
      <c r="BE21" s="244">
        <f t="shared" si="160"/>
        <v>-5.0708899999999995</v>
      </c>
      <c r="BF21" s="246">
        <f t="shared" si="89"/>
        <v>-100</v>
      </c>
      <c r="BG21" s="248">
        <f t="shared" ref="BG21:BN21" si="161">SUM(BG13:BG20)</f>
        <v>3.22</v>
      </c>
      <c r="BH21" s="242">
        <f t="shared" si="161"/>
        <v>7.1929999999999996</v>
      </c>
      <c r="BI21" s="246">
        <f t="shared" si="161"/>
        <v>5.0708899999999995</v>
      </c>
      <c r="BJ21" s="248">
        <f t="shared" si="161"/>
        <v>0</v>
      </c>
      <c r="BK21" s="242">
        <f t="shared" si="161"/>
        <v>0</v>
      </c>
      <c r="BL21" s="246">
        <f t="shared" si="161"/>
        <v>0</v>
      </c>
      <c r="BM21" s="246">
        <f t="shared" si="161"/>
        <v>11.06</v>
      </c>
      <c r="BN21" s="244">
        <f t="shared" si="161"/>
        <v>-11.06</v>
      </c>
      <c r="BO21" s="246">
        <f>(BL21/BM21-1)*100</f>
        <v>-100</v>
      </c>
      <c r="BP21" s="248">
        <f>SUM(BP13:BP20)</f>
        <v>0</v>
      </c>
      <c r="BQ21" s="242">
        <f>SUM(BQ13:BQ20)</f>
        <v>0</v>
      </c>
      <c r="BR21" s="246">
        <f t="shared" ref="BR21:BU21" si="162">SUM(BR14:BR20)</f>
        <v>0</v>
      </c>
      <c r="BS21" s="253">
        <f>SUM(BS13:BS20)</f>
        <v>0</v>
      </c>
      <c r="BT21" s="242">
        <f>SUM(BT13:BT20)</f>
        <v>0</v>
      </c>
      <c r="BU21" s="246">
        <f t="shared" si="162"/>
        <v>0</v>
      </c>
      <c r="BV21" s="248">
        <f t="shared" ref="BV21:BZ21" si="163">SUM(BV13:BV20)</f>
        <v>0</v>
      </c>
      <c r="BW21" s="244">
        <v>100</v>
      </c>
      <c r="BX21" s="242">
        <f t="shared" si="163"/>
        <v>0</v>
      </c>
      <c r="BY21" s="244">
        <v>100</v>
      </c>
      <c r="BZ21" s="244">
        <f t="shared" si="163"/>
        <v>0</v>
      </c>
      <c r="CA21" s="246">
        <v>100</v>
      </c>
      <c r="CB21" s="248">
        <f t="shared" ref="CB21:CI21" si="164">SUM(CB13:CB20)</f>
        <v>0</v>
      </c>
      <c r="CC21" s="242">
        <f t="shared" si="164"/>
        <v>0</v>
      </c>
      <c r="CD21" s="246">
        <f t="shared" si="164"/>
        <v>0</v>
      </c>
      <c r="CE21" s="248">
        <f t="shared" si="164"/>
        <v>0</v>
      </c>
      <c r="CF21" s="242">
        <f t="shared" si="164"/>
        <v>0</v>
      </c>
      <c r="CG21" s="246">
        <f t="shared" si="164"/>
        <v>0</v>
      </c>
      <c r="CH21" s="246">
        <f t="shared" si="164"/>
        <v>0</v>
      </c>
      <c r="CI21" s="244">
        <f t="shared" si="164"/>
        <v>0</v>
      </c>
      <c r="CJ21" s="246">
        <v>100</v>
      </c>
      <c r="CK21" s="248">
        <f t="shared" ref="CK21:CU21" si="165">SUM(CK13:CK20)</f>
        <v>3.8300000000000005</v>
      </c>
      <c r="CL21" s="242">
        <f t="shared" si="165"/>
        <v>8.0380000000000003</v>
      </c>
      <c r="CM21" s="246">
        <f t="shared" si="165"/>
        <v>5.7209349999999999</v>
      </c>
      <c r="CN21" s="253">
        <f t="shared" si="165"/>
        <v>0</v>
      </c>
      <c r="CO21" s="242">
        <f t="shared" si="165"/>
        <v>0</v>
      </c>
      <c r="CP21" s="246">
        <f t="shared" si="165"/>
        <v>0</v>
      </c>
      <c r="CQ21" s="248">
        <f t="shared" si="165"/>
        <v>-3.8300000000000005</v>
      </c>
      <c r="CR21" s="244">
        <f t="shared" si="165"/>
        <v>-800</v>
      </c>
      <c r="CS21" s="242">
        <f t="shared" si="165"/>
        <v>-8.0380000000000003</v>
      </c>
      <c r="CT21" s="244">
        <f t="shared" si="165"/>
        <v>-800</v>
      </c>
      <c r="CU21" s="244">
        <f t="shared" si="165"/>
        <v>-5.7209349999999999</v>
      </c>
      <c r="CV21" s="246">
        <f t="shared" si="98"/>
        <v>-100</v>
      </c>
      <c r="CW21" s="248">
        <f t="shared" ref="CW21:DG21" si="166">SUM(CW13:CW20)</f>
        <v>7.12</v>
      </c>
      <c r="CX21" s="242">
        <f t="shared" si="166"/>
        <v>22.469000000000001</v>
      </c>
      <c r="CY21" s="246">
        <f t="shared" si="166"/>
        <v>15.151039999999998</v>
      </c>
      <c r="CZ21" s="253">
        <f t="shared" si="166"/>
        <v>0</v>
      </c>
      <c r="DA21" s="242">
        <f t="shared" si="166"/>
        <v>0</v>
      </c>
      <c r="DB21" s="246">
        <f t="shared" si="166"/>
        <v>0</v>
      </c>
      <c r="DC21" s="248">
        <f t="shared" si="166"/>
        <v>-7.12</v>
      </c>
      <c r="DD21" s="244">
        <f t="shared" si="166"/>
        <v>-800</v>
      </c>
      <c r="DE21" s="242">
        <f t="shared" si="166"/>
        <v>-22.469000000000001</v>
      </c>
      <c r="DF21" s="244">
        <f t="shared" si="166"/>
        <v>-800</v>
      </c>
      <c r="DG21" s="244">
        <f t="shared" si="166"/>
        <v>-15.151039999999998</v>
      </c>
      <c r="DH21" s="246">
        <f t="shared" si="104"/>
        <v>-100</v>
      </c>
      <c r="DI21" s="248">
        <f t="shared" ref="DI21:DS21" si="167">SUM(DI13:DI20)</f>
        <v>8.1</v>
      </c>
      <c r="DJ21" s="242">
        <f t="shared" si="167"/>
        <v>28.854999999999997</v>
      </c>
      <c r="DK21" s="246">
        <f t="shared" si="167"/>
        <v>19.212449999999997</v>
      </c>
      <c r="DL21" s="253">
        <f t="shared" si="167"/>
        <v>0</v>
      </c>
      <c r="DM21" s="242">
        <f t="shared" si="167"/>
        <v>0</v>
      </c>
      <c r="DN21" s="246">
        <f t="shared" si="167"/>
        <v>0</v>
      </c>
      <c r="DO21" s="248">
        <f t="shared" si="167"/>
        <v>-8.1</v>
      </c>
      <c r="DP21" s="244">
        <f t="shared" si="167"/>
        <v>-600</v>
      </c>
      <c r="DQ21" s="242">
        <f t="shared" si="167"/>
        <v>-28.854999999999997</v>
      </c>
      <c r="DR21" s="244">
        <f t="shared" si="167"/>
        <v>-800</v>
      </c>
      <c r="DS21" s="244">
        <f t="shared" si="167"/>
        <v>-19.212449999999997</v>
      </c>
      <c r="DT21" s="246">
        <f t="shared" si="109"/>
        <v>-100</v>
      </c>
      <c r="DU21" s="248">
        <f t="shared" ref="DU21:EB21" si="168">SUM(DU13:DU20)</f>
        <v>19.050000000000004</v>
      </c>
      <c r="DV21" s="242">
        <f t="shared" si="168"/>
        <v>59.362000000000002</v>
      </c>
      <c r="DW21" s="246">
        <f t="shared" si="168"/>
        <v>40.084425000000003</v>
      </c>
      <c r="DX21" s="248">
        <f t="shared" si="168"/>
        <v>0</v>
      </c>
      <c r="DY21" s="242">
        <f t="shared" si="168"/>
        <v>0</v>
      </c>
      <c r="DZ21" s="246">
        <f t="shared" si="168"/>
        <v>0</v>
      </c>
      <c r="EA21" s="246">
        <f t="shared" si="168"/>
        <v>48.53</v>
      </c>
      <c r="EB21" s="244">
        <f t="shared" si="168"/>
        <v>-48.53</v>
      </c>
      <c r="EC21" s="246" t="e">
        <f t="shared" ref="EC21" si="169">(EA21/DZ21-1)*100</f>
        <v>#DIV/0!</v>
      </c>
    </row>
    <row r="22" spans="1:133" ht="13.5" customHeight="1" thickBot="1" x14ac:dyDescent="0.25">
      <c r="A22" s="251"/>
      <c r="B22" s="249"/>
      <c r="C22" s="243"/>
      <c r="D22" s="247"/>
      <c r="E22" s="254"/>
      <c r="F22" s="243"/>
      <c r="G22" s="247"/>
      <c r="H22" s="249"/>
      <c r="I22" s="245"/>
      <c r="J22" s="243"/>
      <c r="K22" s="245"/>
      <c r="L22" s="245"/>
      <c r="M22" s="247"/>
      <c r="N22" s="249"/>
      <c r="O22" s="243"/>
      <c r="P22" s="247"/>
      <c r="Q22" s="254"/>
      <c r="R22" s="243"/>
      <c r="S22" s="247"/>
      <c r="T22" s="249"/>
      <c r="U22" s="245"/>
      <c r="V22" s="243"/>
      <c r="W22" s="245"/>
      <c r="X22" s="245"/>
      <c r="Y22" s="247"/>
      <c r="Z22" s="249"/>
      <c r="AA22" s="243"/>
      <c r="AB22" s="247"/>
      <c r="AC22" s="254"/>
      <c r="AD22" s="243"/>
      <c r="AE22" s="247"/>
      <c r="AF22" s="249"/>
      <c r="AG22" s="245"/>
      <c r="AH22" s="243"/>
      <c r="AI22" s="245"/>
      <c r="AJ22" s="245"/>
      <c r="AK22" s="247"/>
      <c r="AL22" s="249"/>
      <c r="AM22" s="243"/>
      <c r="AN22" s="247"/>
      <c r="AO22" s="249"/>
      <c r="AP22" s="243"/>
      <c r="AQ22" s="247"/>
      <c r="AR22" s="247"/>
      <c r="AS22" s="245"/>
      <c r="AT22" s="247"/>
      <c r="AU22" s="249"/>
      <c r="AV22" s="243"/>
      <c r="AW22" s="247"/>
      <c r="AX22" s="254"/>
      <c r="AY22" s="243"/>
      <c r="AZ22" s="247"/>
      <c r="BA22" s="249"/>
      <c r="BB22" s="245"/>
      <c r="BC22" s="243"/>
      <c r="BD22" s="245"/>
      <c r="BE22" s="245"/>
      <c r="BF22" s="247"/>
      <c r="BG22" s="249"/>
      <c r="BH22" s="243"/>
      <c r="BI22" s="247"/>
      <c r="BJ22" s="249"/>
      <c r="BK22" s="243"/>
      <c r="BL22" s="247"/>
      <c r="BM22" s="247"/>
      <c r="BN22" s="245"/>
      <c r="BO22" s="247"/>
      <c r="BP22" s="249"/>
      <c r="BQ22" s="243"/>
      <c r="BR22" s="247"/>
      <c r="BS22" s="254"/>
      <c r="BT22" s="243"/>
      <c r="BU22" s="247"/>
      <c r="BV22" s="249"/>
      <c r="BW22" s="245"/>
      <c r="BX22" s="243"/>
      <c r="BY22" s="245"/>
      <c r="BZ22" s="245"/>
      <c r="CA22" s="247"/>
      <c r="CB22" s="249"/>
      <c r="CC22" s="243"/>
      <c r="CD22" s="247"/>
      <c r="CE22" s="249"/>
      <c r="CF22" s="243"/>
      <c r="CG22" s="247"/>
      <c r="CH22" s="247"/>
      <c r="CI22" s="245"/>
      <c r="CJ22" s="247"/>
      <c r="CK22" s="249"/>
      <c r="CL22" s="243"/>
      <c r="CM22" s="247"/>
      <c r="CN22" s="254"/>
      <c r="CO22" s="243"/>
      <c r="CP22" s="247"/>
      <c r="CQ22" s="249"/>
      <c r="CR22" s="245"/>
      <c r="CS22" s="243"/>
      <c r="CT22" s="245"/>
      <c r="CU22" s="245"/>
      <c r="CV22" s="247"/>
      <c r="CW22" s="249"/>
      <c r="CX22" s="243"/>
      <c r="CY22" s="247"/>
      <c r="CZ22" s="254"/>
      <c r="DA22" s="243"/>
      <c r="DB22" s="247"/>
      <c r="DC22" s="249"/>
      <c r="DD22" s="245"/>
      <c r="DE22" s="243"/>
      <c r="DF22" s="245"/>
      <c r="DG22" s="245"/>
      <c r="DH22" s="247"/>
      <c r="DI22" s="249"/>
      <c r="DJ22" s="243"/>
      <c r="DK22" s="247"/>
      <c r="DL22" s="254"/>
      <c r="DM22" s="243"/>
      <c r="DN22" s="247"/>
      <c r="DO22" s="249"/>
      <c r="DP22" s="245"/>
      <c r="DQ22" s="243"/>
      <c r="DR22" s="245"/>
      <c r="DS22" s="245"/>
      <c r="DT22" s="247"/>
      <c r="DU22" s="249"/>
      <c r="DV22" s="243"/>
      <c r="DW22" s="247"/>
      <c r="DX22" s="249"/>
      <c r="DY22" s="243"/>
      <c r="DZ22" s="247"/>
      <c r="EA22" s="247"/>
      <c r="EB22" s="245"/>
      <c r="EC22" s="247"/>
    </row>
    <row r="23" spans="1:133" ht="13.5" customHeight="1" thickBot="1" x14ac:dyDescent="0.25">
      <c r="A23" s="4" t="s">
        <v>27</v>
      </c>
      <c r="B23" s="143">
        <f>SUM(B11+B21)</f>
        <v>8.2269000000000005</v>
      </c>
      <c r="C23" s="144">
        <f t="shared" ref="C23:L23" si="170">SUM(C11+C21)</f>
        <v>37.168000000000006</v>
      </c>
      <c r="D23" s="145">
        <f t="shared" si="170"/>
        <v>24.230008050000002</v>
      </c>
      <c r="E23" s="146">
        <f t="shared" si="170"/>
        <v>13.629999999999999</v>
      </c>
      <c r="F23" s="144">
        <f t="shared" si="170"/>
        <v>56.407999999999994</v>
      </c>
      <c r="G23" s="145">
        <f t="shared" si="170"/>
        <v>37.041035000000001</v>
      </c>
      <c r="H23" s="143">
        <f t="shared" si="170"/>
        <v>5.4031000000000002</v>
      </c>
      <c r="I23" s="147">
        <f t="shared" si="170"/>
        <v>2101.2760863889243</v>
      </c>
      <c r="J23" s="144">
        <f t="shared" si="170"/>
        <v>19.239999999999998</v>
      </c>
      <c r="K23" s="147">
        <f t="shared" si="170"/>
        <v>650.04904936699825</v>
      </c>
      <c r="L23" s="147">
        <f t="shared" si="170"/>
        <v>12.811026949999999</v>
      </c>
      <c r="M23" s="145">
        <f>(G23/D23-1)*100</f>
        <v>52.872565801726992</v>
      </c>
      <c r="N23" s="143">
        <f>SUM(N11+N21)</f>
        <v>8.4699999999999989</v>
      </c>
      <c r="O23" s="144">
        <f t="shared" ref="O23:X23" si="171">SUM(O11+O21)</f>
        <v>35.415000000000006</v>
      </c>
      <c r="P23" s="145">
        <f t="shared" si="171"/>
        <v>23.235215</v>
      </c>
      <c r="Q23" s="146">
        <f t="shared" si="171"/>
        <v>9.76</v>
      </c>
      <c r="R23" s="144">
        <f t="shared" si="171"/>
        <v>31.585999999999999</v>
      </c>
      <c r="S23" s="145">
        <f t="shared" si="171"/>
        <v>21.240320000000001</v>
      </c>
      <c r="T23" s="143">
        <f t="shared" si="171"/>
        <v>1.29</v>
      </c>
      <c r="U23" s="147" t="e">
        <f t="shared" si="171"/>
        <v>#DIV/0!</v>
      </c>
      <c r="V23" s="144">
        <f t="shared" si="171"/>
        <v>-3.8290000000000002</v>
      </c>
      <c r="W23" s="147">
        <f t="shared" si="171"/>
        <v>-87.553435408541134</v>
      </c>
      <c r="X23" s="147">
        <f t="shared" si="171"/>
        <v>-1.994894999999999</v>
      </c>
      <c r="Y23" s="145">
        <f>(S23/P23-1)*100</f>
        <v>-8.5856532853257441</v>
      </c>
      <c r="Z23" s="143">
        <f>SUM(Z11+Z21)</f>
        <v>20.9849</v>
      </c>
      <c r="AA23" s="144">
        <f t="shared" ref="AA23:AJ23" si="172">SUM(AA11+AA21)</f>
        <v>31.555</v>
      </c>
      <c r="AB23" s="145">
        <f t="shared" si="172"/>
        <v>23.85395905</v>
      </c>
      <c r="AC23" s="146">
        <f t="shared" si="172"/>
        <v>10.34</v>
      </c>
      <c r="AD23" s="144">
        <f t="shared" si="172"/>
        <v>28.04</v>
      </c>
      <c r="AE23" s="145">
        <f t="shared" si="172"/>
        <v>19.248730000000002</v>
      </c>
      <c r="AF23" s="143">
        <f t="shared" si="172"/>
        <v>-10.6449</v>
      </c>
      <c r="AG23" s="147">
        <f t="shared" si="172"/>
        <v>-183.73086447780958</v>
      </c>
      <c r="AH23" s="144">
        <f t="shared" si="172"/>
        <v>-3.5150000000000006</v>
      </c>
      <c r="AI23" s="147">
        <f t="shared" si="172"/>
        <v>126.80733104937192</v>
      </c>
      <c r="AJ23" s="147">
        <f t="shared" si="172"/>
        <v>-4.6052290500000002</v>
      </c>
      <c r="AK23" s="145">
        <f>(AE23/AB23-1)*100</f>
        <v>-19.305931733793258</v>
      </c>
      <c r="AL23" s="143">
        <f>SUM(AL11+AL21)</f>
        <v>37.681800000000003</v>
      </c>
      <c r="AM23" s="144">
        <f t="shared" ref="AM23:AN23" si="173">SUM(AM11+AM21)</f>
        <v>104.13800000000001</v>
      </c>
      <c r="AN23" s="145">
        <f t="shared" si="173"/>
        <v>71.319182100000006</v>
      </c>
      <c r="AO23" s="143">
        <f>SUM(AO11+AO21)</f>
        <v>33.730000000000004</v>
      </c>
      <c r="AP23" s="144">
        <f t="shared" ref="AP23:AQ23" si="174">SUM(AP11+AP21)</f>
        <v>116.03400000000001</v>
      </c>
      <c r="AQ23" s="145">
        <f t="shared" si="174"/>
        <v>77.530084999999985</v>
      </c>
      <c r="AR23" s="145">
        <f>SUM(AR11+AR21)</f>
        <v>99.09</v>
      </c>
      <c r="AS23" s="147">
        <f>SUM(AS11+AS21)</f>
        <v>-21.559915000000007</v>
      </c>
      <c r="AT23" s="145">
        <f>(AQ23/AR23-1)*100</f>
        <v>-21.757911999192668</v>
      </c>
      <c r="AU23" s="143">
        <f>SUM(AU11+AU21)</f>
        <v>4.95</v>
      </c>
      <c r="AV23" s="144">
        <f t="shared" ref="AV23:BE23" si="175">SUM(AV11+AV21)</f>
        <v>9.4319999999999986</v>
      </c>
      <c r="AW23" s="145">
        <f t="shared" si="175"/>
        <v>6.8199749999999995</v>
      </c>
      <c r="AX23" s="146">
        <f t="shared" si="175"/>
        <v>0</v>
      </c>
      <c r="AY23" s="144">
        <f t="shared" si="175"/>
        <v>0</v>
      </c>
      <c r="AZ23" s="145">
        <f t="shared" si="175"/>
        <v>0</v>
      </c>
      <c r="BA23" s="143">
        <f t="shared" si="175"/>
        <v>-4.95</v>
      </c>
      <c r="BB23" s="147">
        <f>(AX23/AU23-1)*100</f>
        <v>-100</v>
      </c>
      <c r="BC23" s="144">
        <f t="shared" si="175"/>
        <v>-9.4319999999999986</v>
      </c>
      <c r="BD23" s="147" t="e">
        <f>(AV23/AY23-1)*100</f>
        <v>#DIV/0!</v>
      </c>
      <c r="BE23" s="147">
        <f t="shared" si="175"/>
        <v>-6.8199749999999995</v>
      </c>
      <c r="BF23" s="145">
        <f>(AZ23/AW23-1)*100</f>
        <v>-100</v>
      </c>
      <c r="BG23" s="143">
        <f>SUM(BG11+BG21)</f>
        <v>4.95</v>
      </c>
      <c r="BH23" s="144">
        <f t="shared" ref="BH23:BI23" si="176">SUM(BH11+BH21)</f>
        <v>9.4319999999999986</v>
      </c>
      <c r="BI23" s="145">
        <f t="shared" si="176"/>
        <v>6.8199749999999995</v>
      </c>
      <c r="BJ23" s="143">
        <f>SUM(BJ11+BJ21)</f>
        <v>0</v>
      </c>
      <c r="BK23" s="144">
        <f t="shared" ref="BK23:BL23" si="177">SUM(BK11+BK21)</f>
        <v>0</v>
      </c>
      <c r="BL23" s="145">
        <f t="shared" si="177"/>
        <v>0</v>
      </c>
      <c r="BM23" s="145">
        <f>SUM(BM11+BM21)</f>
        <v>17.71</v>
      </c>
      <c r="BN23" s="147">
        <f>SUM(BN11+BN21)</f>
        <v>-17.71</v>
      </c>
      <c r="BO23" s="145">
        <f>(BL23/BM23-1)*100</f>
        <v>-100</v>
      </c>
      <c r="BP23" s="143">
        <f>SUM(BP11+BP21)</f>
        <v>0</v>
      </c>
      <c r="BQ23" s="144">
        <f t="shared" ref="BQ23:BZ23" si="178">SUM(BQ11+BQ21)</f>
        <v>0</v>
      </c>
      <c r="BR23" s="145">
        <f t="shared" si="178"/>
        <v>0</v>
      </c>
      <c r="BS23" s="146">
        <f t="shared" si="178"/>
        <v>0</v>
      </c>
      <c r="BT23" s="144">
        <f t="shared" si="178"/>
        <v>0</v>
      </c>
      <c r="BU23" s="145">
        <f t="shared" si="178"/>
        <v>0</v>
      </c>
      <c r="BV23" s="143">
        <f t="shared" si="178"/>
        <v>0</v>
      </c>
      <c r="BW23" s="147">
        <v>100</v>
      </c>
      <c r="BX23" s="144">
        <f t="shared" si="178"/>
        <v>0</v>
      </c>
      <c r="BY23" s="147">
        <v>100</v>
      </c>
      <c r="BZ23" s="147">
        <f t="shared" si="178"/>
        <v>0</v>
      </c>
      <c r="CA23" s="145">
        <v>100</v>
      </c>
      <c r="CB23" s="143">
        <f>SUM(CB11+CB21)</f>
        <v>0</v>
      </c>
      <c r="CC23" s="144">
        <f t="shared" ref="CC23:CD23" si="179">SUM(CC11+CC21)</f>
        <v>0</v>
      </c>
      <c r="CD23" s="145">
        <f t="shared" si="179"/>
        <v>0</v>
      </c>
      <c r="CE23" s="143">
        <f>SUM(CE11+CE21)</f>
        <v>0</v>
      </c>
      <c r="CF23" s="144">
        <f t="shared" ref="CF23:CG23" si="180">SUM(CF11+CF21)</f>
        <v>0</v>
      </c>
      <c r="CG23" s="145">
        <f t="shared" si="180"/>
        <v>0</v>
      </c>
      <c r="CH23" s="145">
        <f>SUM(CH11+CH21)</f>
        <v>0</v>
      </c>
      <c r="CI23" s="147">
        <f>SUM(CI11+CI21)</f>
        <v>0</v>
      </c>
      <c r="CJ23" s="145">
        <v>100</v>
      </c>
      <c r="CK23" s="143">
        <f>SUM(CK11+CK21)</f>
        <v>5.1881000000000004</v>
      </c>
      <c r="CL23" s="144">
        <f t="shared" ref="CL23:CU23" si="181">SUM(CL11+CL21)</f>
        <v>12.531000000000001</v>
      </c>
      <c r="CM23" s="145">
        <f t="shared" si="181"/>
        <v>8.7352094499999993</v>
      </c>
      <c r="CN23" s="146">
        <f t="shared" si="181"/>
        <v>0</v>
      </c>
      <c r="CO23" s="144">
        <f t="shared" si="181"/>
        <v>0</v>
      </c>
      <c r="CP23" s="145">
        <f t="shared" si="181"/>
        <v>0</v>
      </c>
      <c r="CQ23" s="143">
        <f t="shared" si="181"/>
        <v>-5.1881000000000004</v>
      </c>
      <c r="CR23" s="147">
        <f t="shared" si="181"/>
        <v>-1200</v>
      </c>
      <c r="CS23" s="144">
        <f t="shared" si="181"/>
        <v>-12.531000000000001</v>
      </c>
      <c r="CT23" s="147">
        <f t="shared" si="181"/>
        <v>-1200</v>
      </c>
      <c r="CU23" s="147">
        <f t="shared" si="181"/>
        <v>-8.7352094499999993</v>
      </c>
      <c r="CV23" s="145">
        <f>(CP23/CM23-1)*100</f>
        <v>-100</v>
      </c>
      <c r="CW23" s="143">
        <f>SUM(CW11+CW21)</f>
        <v>9.4600000000000009</v>
      </c>
      <c r="CX23" s="144">
        <f t="shared" ref="CX23:DG23" si="182">SUM(CX11+CX21)</f>
        <v>34.331000000000003</v>
      </c>
      <c r="CY23" s="145">
        <f t="shared" si="182"/>
        <v>22.816969999999998</v>
      </c>
      <c r="CZ23" s="146">
        <f t="shared" si="182"/>
        <v>0</v>
      </c>
      <c r="DA23" s="144">
        <f t="shared" si="182"/>
        <v>0</v>
      </c>
      <c r="DB23" s="145">
        <f t="shared" si="182"/>
        <v>0</v>
      </c>
      <c r="DC23" s="143">
        <f t="shared" si="182"/>
        <v>-9.4600000000000009</v>
      </c>
      <c r="DD23" s="147">
        <f t="shared" si="182"/>
        <v>-1200</v>
      </c>
      <c r="DE23" s="144">
        <f t="shared" si="182"/>
        <v>-34.331000000000003</v>
      </c>
      <c r="DF23" s="147">
        <f t="shared" si="182"/>
        <v>-1200</v>
      </c>
      <c r="DG23" s="147">
        <f t="shared" si="182"/>
        <v>-22.816969999999998</v>
      </c>
      <c r="DH23" s="145">
        <f>(DB23/CY23-1)*100</f>
        <v>-100</v>
      </c>
      <c r="DI23" s="143">
        <f>SUM(DI11+DI21)</f>
        <v>10.75</v>
      </c>
      <c r="DJ23" s="144">
        <f t="shared" ref="DJ23:DS23" si="183">SUM(DJ11+DJ21)</f>
        <v>41.991999999999997</v>
      </c>
      <c r="DK23" s="145">
        <f t="shared" si="183"/>
        <v>27.716074999999996</v>
      </c>
      <c r="DL23" s="146">
        <f t="shared" si="183"/>
        <v>0</v>
      </c>
      <c r="DM23" s="144">
        <f t="shared" si="183"/>
        <v>0</v>
      </c>
      <c r="DN23" s="145">
        <f t="shared" si="183"/>
        <v>0</v>
      </c>
      <c r="DO23" s="143">
        <f t="shared" si="183"/>
        <v>-10.75</v>
      </c>
      <c r="DP23" s="147">
        <f t="shared" si="183"/>
        <v>-1000</v>
      </c>
      <c r="DQ23" s="144">
        <f t="shared" si="183"/>
        <v>-41.991999999999997</v>
      </c>
      <c r="DR23" s="147">
        <f t="shared" si="183"/>
        <v>-1200</v>
      </c>
      <c r="DS23" s="147">
        <f t="shared" si="183"/>
        <v>-27.716074999999996</v>
      </c>
      <c r="DT23" s="145">
        <f>(DN23/DK23-1)*100</f>
        <v>-100</v>
      </c>
      <c r="DU23" s="143">
        <f>SUM(DU11+DU21)</f>
        <v>25.398100000000003</v>
      </c>
      <c r="DV23" s="144">
        <f t="shared" ref="DV23:DW23" si="184">SUM(DV11+DV21)</f>
        <v>88.853999999999999</v>
      </c>
      <c r="DW23" s="145">
        <f t="shared" si="184"/>
        <v>59.268254450000001</v>
      </c>
      <c r="DX23" s="143">
        <f>SUM(DX11+DX21)</f>
        <v>0</v>
      </c>
      <c r="DY23" s="144">
        <f t="shared" ref="DY23:DZ23" si="185">SUM(DY11+DY21)</f>
        <v>0</v>
      </c>
      <c r="DZ23" s="145">
        <f t="shared" si="185"/>
        <v>0</v>
      </c>
      <c r="EA23" s="145">
        <f>SUM(EA11+EA21)</f>
        <v>78.849999999999994</v>
      </c>
      <c r="EB23" s="147">
        <f>SUM(EB11+EB21)</f>
        <v>-78.849999999999994</v>
      </c>
      <c r="EC23" s="145">
        <f>(DZ23/EA23-1)*100</f>
        <v>-100</v>
      </c>
    </row>
    <row r="25" spans="1:133" ht="13.5" customHeight="1" x14ac:dyDescent="0.2">
      <c r="A25" s="1" t="s">
        <v>77</v>
      </c>
      <c r="K25" s="1" t="s">
        <v>76</v>
      </c>
    </row>
  </sheetData>
  <mergeCells count="368">
    <mergeCell ref="EB21:EB22"/>
    <mergeCell ref="EC21:EC22"/>
    <mergeCell ref="DV21:DV22"/>
    <mergeCell ref="DW21:DW22"/>
    <mergeCell ref="DX21:DX22"/>
    <mergeCell ref="DY21:DY22"/>
    <mergeCell ref="DZ21:DZ22"/>
    <mergeCell ref="EA21:EA22"/>
    <mergeCell ref="DP21:DP22"/>
    <mergeCell ref="DQ21:DQ22"/>
    <mergeCell ref="DR21:DR22"/>
    <mergeCell ref="DS21:DS22"/>
    <mergeCell ref="DT21:DT22"/>
    <mergeCell ref="DU21:DU22"/>
    <mergeCell ref="DJ21:DJ22"/>
    <mergeCell ref="DK21:DK22"/>
    <mergeCell ref="DL21:DL22"/>
    <mergeCell ref="DM21:DM22"/>
    <mergeCell ref="DN21:DN22"/>
    <mergeCell ref="DO21:DO22"/>
    <mergeCell ref="DD21:DD22"/>
    <mergeCell ref="DE21:DE22"/>
    <mergeCell ref="DF21:DF22"/>
    <mergeCell ref="DG21:DG22"/>
    <mergeCell ref="DH21:DH22"/>
    <mergeCell ref="DI21:DI22"/>
    <mergeCell ref="CX21:CX22"/>
    <mergeCell ref="CY21:CY22"/>
    <mergeCell ref="CZ21:CZ22"/>
    <mergeCell ref="DA21:DA22"/>
    <mergeCell ref="DB21:DB22"/>
    <mergeCell ref="DC21:DC22"/>
    <mergeCell ref="CR21:CR22"/>
    <mergeCell ref="CS21:CS22"/>
    <mergeCell ref="CT21:CT22"/>
    <mergeCell ref="CU21:CU22"/>
    <mergeCell ref="CV21:CV22"/>
    <mergeCell ref="CW21:CW22"/>
    <mergeCell ref="CL21:CL22"/>
    <mergeCell ref="CM21:CM22"/>
    <mergeCell ref="CN21:CN22"/>
    <mergeCell ref="CO21:CO22"/>
    <mergeCell ref="CP21:CP22"/>
    <mergeCell ref="CQ21:CQ22"/>
    <mergeCell ref="CF21:CF22"/>
    <mergeCell ref="CG21:CG22"/>
    <mergeCell ref="CH21:CH22"/>
    <mergeCell ref="CI21:CI22"/>
    <mergeCell ref="CJ21:CJ22"/>
    <mergeCell ref="CK21:CK22"/>
    <mergeCell ref="BZ21:BZ22"/>
    <mergeCell ref="CA21:CA22"/>
    <mergeCell ref="CB21:CB22"/>
    <mergeCell ref="CC21:CC22"/>
    <mergeCell ref="CD21:CD22"/>
    <mergeCell ref="CE21:CE22"/>
    <mergeCell ref="BT21:BT22"/>
    <mergeCell ref="BU21:BU22"/>
    <mergeCell ref="BV21:BV22"/>
    <mergeCell ref="BW21:BW22"/>
    <mergeCell ref="BX21:BX22"/>
    <mergeCell ref="BY21:BY22"/>
    <mergeCell ref="BN21:BN22"/>
    <mergeCell ref="BO21:BO22"/>
    <mergeCell ref="BP21:BP22"/>
    <mergeCell ref="BQ21:BQ22"/>
    <mergeCell ref="BR21:BR22"/>
    <mergeCell ref="BS21:BS22"/>
    <mergeCell ref="BH21:BH22"/>
    <mergeCell ref="BI21:BI22"/>
    <mergeCell ref="BJ21:BJ22"/>
    <mergeCell ref="BK21:BK22"/>
    <mergeCell ref="BL21:BL22"/>
    <mergeCell ref="BM21:BM22"/>
    <mergeCell ref="BB21:BB22"/>
    <mergeCell ref="BC21:BC22"/>
    <mergeCell ref="BD21:BD22"/>
    <mergeCell ref="BE21:BE22"/>
    <mergeCell ref="BF21:BF22"/>
    <mergeCell ref="BG21:BG22"/>
    <mergeCell ref="AV21:AV22"/>
    <mergeCell ref="AW21:AW22"/>
    <mergeCell ref="AX21:AX22"/>
    <mergeCell ref="AY21:AY22"/>
    <mergeCell ref="AZ21:AZ22"/>
    <mergeCell ref="BA21:BA22"/>
    <mergeCell ref="AP21:AP22"/>
    <mergeCell ref="AQ21:AQ22"/>
    <mergeCell ref="AR21:AR22"/>
    <mergeCell ref="AS21:AS22"/>
    <mergeCell ref="AT21:AT22"/>
    <mergeCell ref="AU21:AU22"/>
    <mergeCell ref="AJ21:AJ22"/>
    <mergeCell ref="AK21:AK22"/>
    <mergeCell ref="AL21:AL22"/>
    <mergeCell ref="AM21:AM22"/>
    <mergeCell ref="AN21:AN22"/>
    <mergeCell ref="AO21:AO22"/>
    <mergeCell ref="AD21:AD22"/>
    <mergeCell ref="AE21:AE22"/>
    <mergeCell ref="AF21:AF22"/>
    <mergeCell ref="AG21:AG22"/>
    <mergeCell ref="AH21:AH22"/>
    <mergeCell ref="AI21:AI22"/>
    <mergeCell ref="X21:X22"/>
    <mergeCell ref="Y21:Y22"/>
    <mergeCell ref="Z21:Z22"/>
    <mergeCell ref="AA21:AA22"/>
    <mergeCell ref="AB21:AB22"/>
    <mergeCell ref="AC21:AC22"/>
    <mergeCell ref="R21:R22"/>
    <mergeCell ref="S21:S22"/>
    <mergeCell ref="T21:T22"/>
    <mergeCell ref="U21:U22"/>
    <mergeCell ref="V21:V22"/>
    <mergeCell ref="W21:W22"/>
    <mergeCell ref="L21:L22"/>
    <mergeCell ref="M21:M22"/>
    <mergeCell ref="N21:N22"/>
    <mergeCell ref="O21:O22"/>
    <mergeCell ref="P21:P22"/>
    <mergeCell ref="Q21:Q22"/>
    <mergeCell ref="F21:F22"/>
    <mergeCell ref="G21:G22"/>
    <mergeCell ref="H21:H22"/>
    <mergeCell ref="I21:I22"/>
    <mergeCell ref="J21:J22"/>
    <mergeCell ref="K21:K22"/>
    <mergeCell ref="DY11:DY12"/>
    <mergeCell ref="DZ11:DZ12"/>
    <mergeCell ref="EA11:EA12"/>
    <mergeCell ref="DL11:DL12"/>
    <mergeCell ref="DA11:DA12"/>
    <mergeCell ref="DB11:DB12"/>
    <mergeCell ref="DC11:DC12"/>
    <mergeCell ref="DD11:DD12"/>
    <mergeCell ref="DE11:DE12"/>
    <mergeCell ref="DF11:DF12"/>
    <mergeCell ref="CU11:CU12"/>
    <mergeCell ref="CV11:CV12"/>
    <mergeCell ref="CW11:CW12"/>
    <mergeCell ref="CX11:CX12"/>
    <mergeCell ref="CY11:CY12"/>
    <mergeCell ref="CZ11:CZ12"/>
    <mergeCell ref="CO11:CO12"/>
    <mergeCell ref="CP11:CP12"/>
    <mergeCell ref="EB11:EB12"/>
    <mergeCell ref="EC11:EC12"/>
    <mergeCell ref="A21:A22"/>
    <mergeCell ref="B21:B22"/>
    <mergeCell ref="C21:C22"/>
    <mergeCell ref="D21:D22"/>
    <mergeCell ref="E21:E22"/>
    <mergeCell ref="DS11:DS12"/>
    <mergeCell ref="DT11:DT12"/>
    <mergeCell ref="DU11:DU12"/>
    <mergeCell ref="DV11:DV12"/>
    <mergeCell ref="DW11:DW12"/>
    <mergeCell ref="DX11:DX12"/>
    <mergeCell ref="DM11:DM12"/>
    <mergeCell ref="DN11:DN12"/>
    <mergeCell ref="DO11:DO12"/>
    <mergeCell ref="DP11:DP12"/>
    <mergeCell ref="DQ11:DQ12"/>
    <mergeCell ref="DR11:DR12"/>
    <mergeCell ref="DG11:DG12"/>
    <mergeCell ref="DH11:DH12"/>
    <mergeCell ref="DI11:DI12"/>
    <mergeCell ref="DJ11:DJ12"/>
    <mergeCell ref="DK11:DK12"/>
    <mergeCell ref="CQ11:CQ12"/>
    <mergeCell ref="CR11:CR12"/>
    <mergeCell ref="CS11:CS12"/>
    <mergeCell ref="CT11:CT12"/>
    <mergeCell ref="CI11:CI12"/>
    <mergeCell ref="CJ11:CJ12"/>
    <mergeCell ref="CK11:CK12"/>
    <mergeCell ref="CL11:CL12"/>
    <mergeCell ref="CM11:CM12"/>
    <mergeCell ref="CN11:CN12"/>
    <mergeCell ref="CC11:CC12"/>
    <mergeCell ref="CD11:CD12"/>
    <mergeCell ref="CE11:CE12"/>
    <mergeCell ref="CF11:CF12"/>
    <mergeCell ref="CG11:CG12"/>
    <mergeCell ref="CH11:CH12"/>
    <mergeCell ref="BW11:BW12"/>
    <mergeCell ref="BX11:BX12"/>
    <mergeCell ref="BY11:BY12"/>
    <mergeCell ref="BZ11:BZ12"/>
    <mergeCell ref="CA11:CA12"/>
    <mergeCell ref="CB11:CB12"/>
    <mergeCell ref="BQ11:BQ12"/>
    <mergeCell ref="BR11:BR12"/>
    <mergeCell ref="BS11:BS12"/>
    <mergeCell ref="BT11:BT12"/>
    <mergeCell ref="BU11:BU12"/>
    <mergeCell ref="BV11:BV12"/>
    <mergeCell ref="BK11:BK12"/>
    <mergeCell ref="BL11:BL12"/>
    <mergeCell ref="BM11:BM12"/>
    <mergeCell ref="BN11:BN12"/>
    <mergeCell ref="BO11:BO12"/>
    <mergeCell ref="BP11:BP12"/>
    <mergeCell ref="BE11:BE12"/>
    <mergeCell ref="BF11:BF12"/>
    <mergeCell ref="BG11:BG12"/>
    <mergeCell ref="BH11:BH12"/>
    <mergeCell ref="BI11:BI12"/>
    <mergeCell ref="BJ11:BJ12"/>
    <mergeCell ref="AY11:AY12"/>
    <mergeCell ref="AZ11:AZ12"/>
    <mergeCell ref="BA11:BA12"/>
    <mergeCell ref="BB11:BB12"/>
    <mergeCell ref="BC11:BC12"/>
    <mergeCell ref="BD11:BD12"/>
    <mergeCell ref="AS11:AS12"/>
    <mergeCell ref="AT11:AT12"/>
    <mergeCell ref="AU11:AU12"/>
    <mergeCell ref="AV11:AV12"/>
    <mergeCell ref="AW11:AW12"/>
    <mergeCell ref="AX11:AX12"/>
    <mergeCell ref="AM11:AM12"/>
    <mergeCell ref="AN11:AN12"/>
    <mergeCell ref="AO11:AO12"/>
    <mergeCell ref="AP11:AP12"/>
    <mergeCell ref="AQ11:AQ12"/>
    <mergeCell ref="AR11:AR12"/>
    <mergeCell ref="AG11:AG12"/>
    <mergeCell ref="AH11:AH12"/>
    <mergeCell ref="AI11:AI12"/>
    <mergeCell ref="AJ11:AJ12"/>
    <mergeCell ref="AK11:AK12"/>
    <mergeCell ref="AL11:AL12"/>
    <mergeCell ref="AA11:AA12"/>
    <mergeCell ref="AB11:AB12"/>
    <mergeCell ref="AC11:AC12"/>
    <mergeCell ref="AD11:AD12"/>
    <mergeCell ref="AE11:AE12"/>
    <mergeCell ref="AF11:AF12"/>
    <mergeCell ref="U11:U12"/>
    <mergeCell ref="V11:V12"/>
    <mergeCell ref="W11:W12"/>
    <mergeCell ref="X11:X12"/>
    <mergeCell ref="Y11:Y12"/>
    <mergeCell ref="Z11:Z12"/>
    <mergeCell ref="O11:O12"/>
    <mergeCell ref="P11:P12"/>
    <mergeCell ref="Q11:Q12"/>
    <mergeCell ref="R11:R12"/>
    <mergeCell ref="S11:S12"/>
    <mergeCell ref="T11:T12"/>
    <mergeCell ref="I11:I12"/>
    <mergeCell ref="J11:J12"/>
    <mergeCell ref="K11:K12"/>
    <mergeCell ref="L11:L12"/>
    <mergeCell ref="M11:M12"/>
    <mergeCell ref="N11:N12"/>
    <mergeCell ref="DX4:DZ4"/>
    <mergeCell ref="EA4:EA5"/>
    <mergeCell ref="A11:A12"/>
    <mergeCell ref="B11:B12"/>
    <mergeCell ref="C11:C12"/>
    <mergeCell ref="D11:D12"/>
    <mergeCell ref="E11:E12"/>
    <mergeCell ref="F11:F12"/>
    <mergeCell ref="G11:G12"/>
    <mergeCell ref="H11:H12"/>
    <mergeCell ref="DP4:DP5"/>
    <mergeCell ref="DQ4:DQ5"/>
    <mergeCell ref="DR4:DR5"/>
    <mergeCell ref="DS4:DS5"/>
    <mergeCell ref="DT4:DT5"/>
    <mergeCell ref="DU4:DW4"/>
    <mergeCell ref="DF4:DF5"/>
    <mergeCell ref="DG4:DG5"/>
    <mergeCell ref="DH4:DH5"/>
    <mergeCell ref="DI4:DK4"/>
    <mergeCell ref="DL4:DN4"/>
    <mergeCell ref="DO4:DO5"/>
    <mergeCell ref="CV4:CV5"/>
    <mergeCell ref="CW4:CY4"/>
    <mergeCell ref="CZ4:DB4"/>
    <mergeCell ref="DC4:DC5"/>
    <mergeCell ref="DD4:DD5"/>
    <mergeCell ref="DE4:DE5"/>
    <mergeCell ref="CN4:CP4"/>
    <mergeCell ref="CQ4:CQ5"/>
    <mergeCell ref="CR4:CR5"/>
    <mergeCell ref="CS4:CS5"/>
    <mergeCell ref="CT4:CT5"/>
    <mergeCell ref="CU4:CU5"/>
    <mergeCell ref="BV4:BV5"/>
    <mergeCell ref="BW4:BW5"/>
    <mergeCell ref="BX4:BX5"/>
    <mergeCell ref="BY4:BY5"/>
    <mergeCell ref="BZ4:BZ5"/>
    <mergeCell ref="CA4:CA5"/>
    <mergeCell ref="DI3:DN3"/>
    <mergeCell ref="DO3:DT3"/>
    <mergeCell ref="DU3:EA3"/>
    <mergeCell ref="BC4:BC5"/>
    <mergeCell ref="BD4:BD5"/>
    <mergeCell ref="BE4:BE5"/>
    <mergeCell ref="AF4:AF5"/>
    <mergeCell ref="AG4:AG5"/>
    <mergeCell ref="AH4:AH5"/>
    <mergeCell ref="AI4:AI5"/>
    <mergeCell ref="AJ4:AJ5"/>
    <mergeCell ref="AK4:AK5"/>
    <mergeCell ref="BF4:BF5"/>
    <mergeCell ref="BG4:BI4"/>
    <mergeCell ref="BJ4:BL4"/>
    <mergeCell ref="BM4:BM5"/>
    <mergeCell ref="BP4:BR4"/>
    <mergeCell ref="BS4:BU4"/>
    <mergeCell ref="AL4:AN4"/>
    <mergeCell ref="AO4:AQ4"/>
    <mergeCell ref="AR4:AR5"/>
    <mergeCell ref="AU4:AW4"/>
    <mergeCell ref="AX4:AZ4"/>
    <mergeCell ref="BA4:BA5"/>
    <mergeCell ref="EB3:EC4"/>
    <mergeCell ref="B4:D4"/>
    <mergeCell ref="E4:G4"/>
    <mergeCell ref="H4:H5"/>
    <mergeCell ref="I4:I5"/>
    <mergeCell ref="J4:J5"/>
    <mergeCell ref="K4:K5"/>
    <mergeCell ref="CB3:CH3"/>
    <mergeCell ref="CI3:CJ4"/>
    <mergeCell ref="CK3:CP3"/>
    <mergeCell ref="CQ3:CV3"/>
    <mergeCell ref="CW3:DB3"/>
    <mergeCell ref="DC3:DH3"/>
    <mergeCell ref="CB4:CD4"/>
    <mergeCell ref="CE4:CG4"/>
    <mergeCell ref="CH4:CH5"/>
    <mergeCell ref="CK4:CM4"/>
    <mergeCell ref="AU3:AZ3"/>
    <mergeCell ref="BA3:BF3"/>
    <mergeCell ref="BG3:BM3"/>
    <mergeCell ref="BN3:BO4"/>
    <mergeCell ref="BP3:BU3"/>
    <mergeCell ref="BV3:CA3"/>
    <mergeCell ref="BB4:BB5"/>
    <mergeCell ref="A1:BF2"/>
    <mergeCell ref="A3:A5"/>
    <mergeCell ref="B3:G3"/>
    <mergeCell ref="H3:M3"/>
    <mergeCell ref="N3:S3"/>
    <mergeCell ref="T3:Y3"/>
    <mergeCell ref="Z3:AE3"/>
    <mergeCell ref="AF3:AK3"/>
    <mergeCell ref="AL3:AR3"/>
    <mergeCell ref="AS3:AT4"/>
    <mergeCell ref="L4:L5"/>
    <mergeCell ref="M4:M5"/>
    <mergeCell ref="N4:P4"/>
    <mergeCell ref="Q4:S4"/>
    <mergeCell ref="T4:T5"/>
    <mergeCell ref="U4:U5"/>
    <mergeCell ref="V4:V5"/>
    <mergeCell ref="W4:W5"/>
    <mergeCell ref="X4:X5"/>
    <mergeCell ref="Y4:Y5"/>
    <mergeCell ref="Z4:AB4"/>
    <mergeCell ref="AC4:AE4"/>
  </mergeCells>
  <conditionalFormatting sqref="BW13:BX20 DP13:DQ20 AG13:AH20 BB13:BC20 DP7:DQ10 BW7:BX10 BB7:BC10 AG7:AH10 U7:V10 I7:J10 DD7:DE10 CR7:CS10">
    <cfRule type="colorScale" priority="9">
      <colorScale>
        <cfvo type="num" val="&quot;&lt;0&quot;"/>
        <cfvo type="num" val="&quot;&gt;0&quot;"/>
        <color rgb="FF00B050"/>
        <color rgb="FFFF0000"/>
      </colorScale>
    </cfRule>
    <cfRule type="colorScale" priority="10">
      <colorScale>
        <cfvo type="num" val="&quot;&lt;0&quot;"/>
        <cfvo type="num" val="&quot;&gt;0&quot;"/>
        <color rgb="FF00B050"/>
        <color rgb="FFFF0000"/>
      </colorScale>
    </cfRule>
  </conditionalFormatting>
  <conditionalFormatting sqref="U13:V20">
    <cfRule type="colorScale" priority="7">
      <colorScale>
        <cfvo type="num" val="&quot;&lt;0&quot;"/>
        <cfvo type="num" val="&quot;&gt;0&quot;"/>
        <color rgb="FF00B050"/>
        <color rgb="FFFF0000"/>
      </colorScale>
    </cfRule>
    <cfRule type="colorScale" priority="8">
      <colorScale>
        <cfvo type="num" val="&quot;&lt;0&quot;"/>
        <cfvo type="num" val="&quot;&gt;0&quot;"/>
        <color rgb="FF00B050"/>
        <color rgb="FFFF0000"/>
      </colorScale>
    </cfRule>
  </conditionalFormatting>
  <conditionalFormatting sqref="I13:J20">
    <cfRule type="colorScale" priority="5">
      <colorScale>
        <cfvo type="num" val="&quot;&lt;0&quot;"/>
        <cfvo type="num" val="&quot;&gt;0&quot;"/>
        <color rgb="FF00B050"/>
        <color rgb="FFFF0000"/>
      </colorScale>
    </cfRule>
    <cfRule type="colorScale" priority="6">
      <colorScale>
        <cfvo type="num" val="&quot;&lt;0&quot;"/>
        <cfvo type="num" val="&quot;&gt;0&quot;"/>
        <color rgb="FF00B050"/>
        <color rgb="FFFF0000"/>
      </colorScale>
    </cfRule>
  </conditionalFormatting>
  <conditionalFormatting sqref="DD13:DE20">
    <cfRule type="colorScale" priority="3">
      <colorScale>
        <cfvo type="num" val="&quot;&lt;0&quot;"/>
        <cfvo type="num" val="&quot;&gt;0&quot;"/>
        <color rgb="FF00B050"/>
        <color rgb="FFFF0000"/>
      </colorScale>
    </cfRule>
    <cfRule type="colorScale" priority="4">
      <colorScale>
        <cfvo type="num" val="&quot;&lt;0&quot;"/>
        <cfvo type="num" val="&quot;&gt;0&quot;"/>
        <color rgb="FF00B050"/>
        <color rgb="FFFF0000"/>
      </colorScale>
    </cfRule>
  </conditionalFormatting>
  <conditionalFormatting sqref="CR13:CS20">
    <cfRule type="colorScale" priority="1">
      <colorScale>
        <cfvo type="num" val="&quot;&lt;0&quot;"/>
        <cfvo type="num" val="&quot;&gt;0&quot;"/>
        <color rgb="FF00B050"/>
        <color rgb="FFFF0000"/>
      </colorScale>
    </cfRule>
    <cfRule type="colorScale" priority="2">
      <colorScale>
        <cfvo type="num" val="&quot;&lt;0&quot;"/>
        <cfvo type="num" val="&quot;&gt;0&quot;"/>
        <color rgb="FF00B050"/>
        <color rgb="FFFF0000"/>
      </colorScale>
    </cfRule>
  </conditionalFormatting>
  <pageMargins left="0.7" right="0.7" top="0.75" bottom="0.75" header="0.3" footer="0.3"/>
  <pageSetup paperSize="9" scale="84" orientation="landscape" verticalDpi="0" r:id="rId1"/>
  <colBreaks count="10" manualBreakCount="10">
    <brk id="11" max="1048575" man="1"/>
    <brk id="23" max="1048575" man="1"/>
    <brk id="35" max="1048575" man="1"/>
    <brk id="46" max="1048575" man="1"/>
    <brk id="58" max="1048575" man="1"/>
    <brk id="70" max="1048575" man="1"/>
    <brk id="82" max="1048575" man="1"/>
    <brk id="94" max="1048575" man="1"/>
    <brk id="106" max="1048575" man="1"/>
    <brk id="1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ГАЗ</vt:lpstr>
      <vt:lpstr>тепло</vt:lpstr>
      <vt:lpstr>вода</vt:lpstr>
      <vt:lpstr>КПТ</vt:lpstr>
      <vt:lpstr>Лист1</vt:lpstr>
      <vt:lpstr>ГАЗ!Область_печати</vt:lpstr>
      <vt:lpstr>тепло!Область_печати</vt:lpstr>
    </vt:vector>
  </TitlesOfParts>
  <Company>Work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 Windows</cp:lastModifiedBy>
  <cp:lastPrinted>2023-10-12T13:42:03Z</cp:lastPrinted>
  <dcterms:created xsi:type="dcterms:W3CDTF">2021-02-12T08:57:03Z</dcterms:created>
  <dcterms:modified xsi:type="dcterms:W3CDTF">2024-04-04T09:04:04Z</dcterms:modified>
</cp:coreProperties>
</file>